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45404830-DB2C-4F91-BEAB-3833F14D93D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Лист1" sheetId="6" r:id="rId1"/>
  </sheet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6" l="1"/>
  <c r="F13" i="6"/>
  <c r="D14" i="6"/>
  <c r="F14" i="6"/>
  <c r="D15" i="6"/>
  <c r="F15" i="6"/>
  <c r="D16" i="6"/>
  <c r="F16" i="6"/>
  <c r="D17" i="6"/>
  <c r="F17" i="6"/>
  <c r="D18" i="6"/>
  <c r="F18" i="6"/>
  <c r="D19" i="6"/>
  <c r="F19" i="6"/>
  <c r="F20" i="6"/>
  <c r="D8" i="6"/>
  <c r="F8" i="6"/>
  <c r="D7" i="6"/>
  <c r="D9" i="6"/>
  <c r="E9" i="6"/>
  <c r="F9" i="6"/>
  <c r="F7" i="6"/>
  <c r="D64" i="6"/>
  <c r="F64" i="6"/>
  <c r="D66" i="6"/>
  <c r="F66" i="6"/>
  <c r="F68" i="6"/>
  <c r="D45" i="6"/>
  <c r="E45" i="6"/>
  <c r="F45" i="6"/>
  <c r="E10" i="6"/>
  <c r="E67" i="6"/>
  <c r="C67" i="6"/>
  <c r="D65" i="6"/>
  <c r="F65" i="6"/>
  <c r="D67" i="6"/>
  <c r="F67" i="6"/>
  <c r="E60" i="6"/>
  <c r="C60" i="6"/>
  <c r="D59" i="6"/>
  <c r="F59" i="6"/>
  <c r="D58" i="6"/>
  <c r="F58" i="6"/>
  <c r="D57" i="6"/>
  <c r="F57" i="6"/>
  <c r="D56" i="6"/>
  <c r="F56" i="6"/>
  <c r="C52" i="6"/>
  <c r="D51" i="6"/>
  <c r="F51" i="6"/>
  <c r="D50" i="6"/>
  <c r="F50" i="6"/>
  <c r="D49" i="6"/>
  <c r="F49" i="6"/>
  <c r="D48" i="6"/>
  <c r="F48" i="6"/>
  <c r="D47" i="6"/>
  <c r="F47" i="6"/>
  <c r="D46" i="6"/>
  <c r="F46" i="6"/>
  <c r="E52" i="6"/>
  <c r="E41" i="6"/>
  <c r="C41" i="6"/>
  <c r="D40" i="6"/>
  <c r="F40" i="6"/>
  <c r="E36" i="6"/>
  <c r="C36" i="6"/>
  <c r="D35" i="6"/>
  <c r="F35" i="6"/>
  <c r="D34" i="6"/>
  <c r="F34" i="6"/>
  <c r="D33" i="6"/>
  <c r="F33" i="6"/>
  <c r="D32" i="6"/>
  <c r="F32" i="6"/>
  <c r="E28" i="6"/>
  <c r="C28" i="6"/>
  <c r="D27" i="6"/>
  <c r="F27" i="6"/>
  <c r="D26" i="6"/>
  <c r="F26" i="6"/>
  <c r="D25" i="6"/>
  <c r="F25" i="6"/>
  <c r="D24" i="6"/>
  <c r="E20" i="6"/>
  <c r="C20" i="6"/>
  <c r="C9" i="6"/>
  <c r="D52" i="6"/>
  <c r="F52" i="6"/>
  <c r="D41" i="6"/>
  <c r="F41" i="6"/>
  <c r="D20" i="6"/>
  <c r="D36" i="6"/>
  <c r="F36" i="6"/>
  <c r="D28" i="6"/>
  <c r="F28" i="6"/>
  <c r="F24" i="6"/>
  <c r="C69" i="6"/>
  <c r="D60" i="6"/>
  <c r="F60" i="6"/>
  <c r="E69" i="6"/>
  <c r="D10" i="6"/>
  <c r="F10" i="6"/>
  <c r="D69" i="6"/>
  <c r="F69" i="6"/>
</calcChain>
</file>

<file path=xl/sharedStrings.xml><?xml version="1.0" encoding="utf-8"?>
<sst xmlns="http://schemas.openxmlformats.org/spreadsheetml/2006/main" count="114" uniqueCount="93">
  <si>
    <t>3.</t>
  </si>
  <si>
    <t>3.1.</t>
  </si>
  <si>
    <t>3.2.</t>
  </si>
  <si>
    <t>Обслуживание линий электропередач</t>
  </si>
  <si>
    <t>3.3.</t>
  </si>
  <si>
    <t>Расходы на уличное освещение</t>
  </si>
  <si>
    <t>Расходы на административные помещения</t>
  </si>
  <si>
    <t>Вывоз ТБО</t>
  </si>
  <si>
    <t>Земельный налог</t>
  </si>
  <si>
    <t>Расчетно-кассовое обслуживание</t>
  </si>
  <si>
    <t>Телефон администрации</t>
  </si>
  <si>
    <t>Почтовые и канцелярские расходы</t>
  </si>
  <si>
    <t>Расходы, связанные с содержанием имущества общего пользования товарищества</t>
  </si>
  <si>
    <t>Фонд оплаты труда председателя</t>
  </si>
  <si>
    <t>Бухгалтерское обслуживание</t>
  </si>
  <si>
    <t>1.1.</t>
  </si>
  <si>
    <t>1.2.</t>
  </si>
  <si>
    <t>1.3.</t>
  </si>
  <si>
    <t>1.</t>
  </si>
  <si>
    <t>2.</t>
  </si>
  <si>
    <t>2.1.</t>
  </si>
  <si>
    <t>Обслуживание трансформаторных подстанций</t>
  </si>
  <si>
    <t>2.2.</t>
  </si>
  <si>
    <t>2.3.</t>
  </si>
  <si>
    <t>Обслуживание шлагбаумов</t>
  </si>
  <si>
    <t>2.4.</t>
  </si>
  <si>
    <t>Расходные материалы по эксплуатации и внеплановому ремонту ТП, уличного освещения, шлагбаумов.</t>
  </si>
  <si>
    <t>4.</t>
  </si>
  <si>
    <t>4.1.</t>
  </si>
  <si>
    <t>Итого</t>
  </si>
  <si>
    <t>5.</t>
  </si>
  <si>
    <t>Расходы, связанные с благоустройством земельных участков общего назначения</t>
  </si>
  <si>
    <t>5.1.</t>
  </si>
  <si>
    <t>6.</t>
  </si>
  <si>
    <t>Расходы, связанные с охраной территории садоводства или огородничества и обеспечением в границах такой территории пожарной безопасности</t>
  </si>
  <si>
    <t>6.1.</t>
  </si>
  <si>
    <t>Сторожевая охрана</t>
  </si>
  <si>
    <t>6.2.</t>
  </si>
  <si>
    <t>7.</t>
  </si>
  <si>
    <t>Расходы, связанные с уплатой налогов и сборов товарищества, в соответствии с законодательством о налогах и сборах</t>
  </si>
  <si>
    <t>7.1.</t>
  </si>
  <si>
    <t>7.2.</t>
  </si>
  <si>
    <t>УСН</t>
  </si>
  <si>
    <t>Расходы по благоустройству территории</t>
  </si>
  <si>
    <t>5.2.</t>
  </si>
  <si>
    <t>5.3.</t>
  </si>
  <si>
    <t>6.3.</t>
  </si>
  <si>
    <t>Телефон сторожевой охраны</t>
  </si>
  <si>
    <t>Расходы, сязанные с эксплуатацией УАЗ</t>
  </si>
  <si>
    <t>5.4.</t>
  </si>
  <si>
    <t>Расходы, связанные с эксплуатацией мелкой техники</t>
  </si>
  <si>
    <t>1.6.</t>
  </si>
  <si>
    <t>1.7.</t>
  </si>
  <si>
    <t>5.5.</t>
  </si>
  <si>
    <t>Газ</t>
  </si>
  <si>
    <t>Инструменты и материалы используемые для благоустройства территории</t>
  </si>
  <si>
    <t>5.6.</t>
  </si>
  <si>
    <t>Чистка снега</t>
  </si>
  <si>
    <t>5.8.</t>
  </si>
  <si>
    <t>Членские взносы</t>
  </si>
  <si>
    <t>Плата за пользование инфраструктурой</t>
  </si>
  <si>
    <t>1.8.</t>
  </si>
  <si>
    <t>Прочие расходы по управлению</t>
  </si>
  <si>
    <t>6.4.</t>
  </si>
  <si>
    <t>Прочие расходы связанные с охраной территории</t>
  </si>
  <si>
    <t>1.9.</t>
  </si>
  <si>
    <t>Подсыпка дорог</t>
  </si>
  <si>
    <t>РАСХОДЫ</t>
  </si>
  <si>
    <t>3.4.</t>
  </si>
  <si>
    <t>7.3.</t>
  </si>
  <si>
    <t>Налоги на ФОТ</t>
  </si>
  <si>
    <t>ФОТ технического специалиста</t>
  </si>
  <si>
    <t>Непредвиденные потери передачи эл/эн</t>
  </si>
  <si>
    <t>В месяц</t>
  </si>
  <si>
    <t>Расходы, связанные с осуществлением расчетов с оператором по обращению с твердыми коммунальными 
отходами, региональным оператором по обращению с твердыми коммунальными отходами на основании 
договоров, заключенных товариществом с этими организациями</t>
  </si>
  <si>
    <t>Расходы на освещение и функционирование въездных групп</t>
  </si>
  <si>
    <t>1.4.</t>
  </si>
  <si>
    <t>Юридические услуги</t>
  </si>
  <si>
    <t xml:space="preserve">Расходы, связанные с осуществлением расчетов с организациями, осуществляющими 
снабжение  электрической энергией
</t>
  </si>
  <si>
    <t>План</t>
  </si>
  <si>
    <t>Факт</t>
  </si>
  <si>
    <t>Разница</t>
  </si>
  <si>
    <t>ПРИХОДНО-РАСХОДНАЯ СМЕТА СНТ "ВЕРХОВЬЕ" НА ПЕРИОД 2019 г.</t>
  </si>
  <si>
    <t>ДОХОДЫ</t>
  </si>
  <si>
    <t>Расходы по управлению</t>
  </si>
  <si>
    <t>Поступление денежных средств</t>
  </si>
  <si>
    <t>перерасход</t>
  </si>
  <si>
    <t>экономия</t>
  </si>
  <si>
    <t>Итого расходов</t>
  </si>
  <si>
    <t>Итого доходов</t>
  </si>
  <si>
    <t xml:space="preserve">ОТЧЕТ ОБ ИСПОЛНЕНИИ </t>
  </si>
  <si>
    <t>Вид/Статья доходов и расходов</t>
  </si>
  <si>
    <t>ПРИХОДНО-РАСХОДНОЙ СМЕТЫ СНТ "ВЕРХОВЬЕ" НА ПЕРИОД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</si>
</sst>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2" borderId="2" xfId="0" applyFill="1" applyBorder="1"/>
    <xf numFmtId="49" fontId="0" fillId="2" borderId="1" xfId="0" applyNumberFormat="1" applyFill="1" applyBorder="1"/>
    <xf numFmtId="49" fontId="0" fillId="2" borderId="0" xfId="0" applyNumberFormat="1" applyFill="1"/>
    <xf numFmtId="49" fontId="0" fillId="2" borderId="3" xfId="0" applyNumberFormat="1" applyFill="1" applyBorder="1"/>
    <xf numFmtId="49" fontId="0" fillId="2" borderId="2" xfId="0" applyNumberFormat="1" applyFill="1" applyBorder="1"/>
    <xf numFmtId="49" fontId="2" fillId="2" borderId="1" xfId="0" applyNumberFormat="1" applyFont="1" applyFill="1" applyBorder="1" applyAlignment="1">
      <alignment horizontal="left"/>
    </xf>
    <xf numFmtId="4" fontId="0" fillId="2" borderId="0" xfId="0" applyNumberFormat="1" applyFill="1"/>
    <xf numFmtId="4" fontId="0" fillId="2" borderId="1" xfId="0" applyNumberFormat="1" applyFill="1" applyBorder="1" applyAlignment="1">
      <alignment wrapText="1"/>
    </xf>
    <xf numFmtId="4" fontId="0" fillId="2" borderId="1" xfId="0" applyNumberFormat="1" applyFill="1" applyBorder="1"/>
    <xf numFmtId="4" fontId="0" fillId="2" borderId="2" xfId="0" applyNumberFormat="1" applyFill="1" applyBorder="1"/>
    <xf numFmtId="0" fontId="2" fillId="2" borderId="0" xfId="0" applyFont="1" applyFill="1"/>
    <xf numFmtId="49" fontId="2" fillId="3" borderId="1" xfId="0" applyNumberFormat="1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wrapText="1"/>
    </xf>
    <xf numFmtId="4" fontId="2" fillId="3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/>
    <xf numFmtId="4" fontId="3" fillId="2" borderId="1" xfId="0" applyNumberFormat="1" applyFont="1" applyFill="1" applyBorder="1"/>
    <xf numFmtId="4" fontId="5" fillId="2" borderId="4" xfId="0" applyNumberFormat="1" applyFont="1" applyFill="1" applyBorder="1" applyAlignment="1">
      <alignment horizontal="center" wrapText="1"/>
    </xf>
    <xf numFmtId="49" fontId="0" fillId="2" borderId="5" xfId="0" applyNumberFormat="1" applyFill="1" applyBorder="1"/>
    <xf numFmtId="4" fontId="1" fillId="2" borderId="1" xfId="0" applyNumberFormat="1" applyFont="1" applyFill="1" applyBorder="1"/>
    <xf numFmtId="0" fontId="4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6" fillId="2" borderId="1" xfId="0" applyFont="1" applyFill="1" applyBorder="1"/>
    <xf numFmtId="0" fontId="5" fillId="2" borderId="8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4" fillId="2" borderId="0" xfId="0" applyFont="1" applyFill="1" applyAlignment="1">
      <alignment horizontal="center" wrapText="1"/>
    </xf>
    <xf numFmtId="49" fontId="0" fillId="2" borderId="0" xfId="0" applyNumberFormat="1" applyFill="1" applyAlignment="1">
      <alignment horizontal="left" vertical="top" wrapText="1"/>
    </xf>
    <xf numFmtId="0" fontId="6" fillId="2" borderId="7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4"/>
  <sheetViews>
    <sheetView tabSelected="1" workbookViewId="0">
      <selection activeCell="B79" sqref="B79"/>
    </sheetView>
  </sheetViews>
  <sheetFormatPr defaultColWidth="9.1796875" defaultRowHeight="14.5" x14ac:dyDescent="0.35"/>
  <cols>
    <col min="1" max="1" width="9.1796875" style="6"/>
    <col min="2" max="2" width="55.54296875" style="2" customWidth="1"/>
    <col min="3" max="3" width="21.6328125" style="10" hidden="1" customWidth="1"/>
    <col min="4" max="6" width="21" style="10" customWidth="1"/>
    <col min="7" max="7" width="20.453125" style="2" hidden="1" customWidth="1"/>
    <col min="8" max="16384" width="9.1796875" style="2"/>
  </cols>
  <sheetData>
    <row r="1" spans="1:7" ht="23.25" customHeight="1" x14ac:dyDescent="0.45">
      <c r="A1" s="32" t="s">
        <v>90</v>
      </c>
      <c r="B1" s="32"/>
      <c r="C1" s="32"/>
      <c r="D1" s="32"/>
      <c r="E1" s="32"/>
      <c r="F1" s="32"/>
    </row>
    <row r="2" spans="1:7" ht="21.75" customHeight="1" x14ac:dyDescent="0.45">
      <c r="A2" s="32" t="s">
        <v>92</v>
      </c>
      <c r="B2" s="32" t="s">
        <v>82</v>
      </c>
      <c r="C2" s="32"/>
      <c r="D2" s="32"/>
      <c r="E2" s="32"/>
      <c r="F2" s="32"/>
    </row>
    <row r="3" spans="1:7" ht="13.5" customHeight="1" thickBot="1" x14ac:dyDescent="0.5">
      <c r="A3" s="25"/>
      <c r="B3" s="25"/>
      <c r="C3" s="25"/>
      <c r="D3" s="25"/>
      <c r="E3" s="25"/>
      <c r="F3" s="25"/>
    </row>
    <row r="4" spans="1:7" ht="16.5" customHeight="1" thickTop="1" thickBot="1" x14ac:dyDescent="0.5">
      <c r="A4" s="34" t="s">
        <v>83</v>
      </c>
      <c r="B4" s="34"/>
      <c r="C4" s="34"/>
      <c r="D4" s="34"/>
      <c r="E4" s="34"/>
      <c r="F4" s="34"/>
    </row>
    <row r="5" spans="1:7" ht="16.5" customHeight="1" thickTop="1" x14ac:dyDescent="0.45">
      <c r="A5" s="27"/>
      <c r="B5" s="27" t="s">
        <v>91</v>
      </c>
      <c r="C5" s="27"/>
      <c r="D5" s="22" t="s">
        <v>79</v>
      </c>
      <c r="E5" s="22" t="s">
        <v>80</v>
      </c>
      <c r="F5" s="22" t="s">
        <v>81</v>
      </c>
    </row>
    <row r="6" spans="1:7" ht="23.25" customHeight="1" x14ac:dyDescent="0.35">
      <c r="A6" s="9" t="s">
        <v>18</v>
      </c>
      <c r="B6" s="29" t="s">
        <v>85</v>
      </c>
      <c r="C6" s="30" t="s">
        <v>73</v>
      </c>
      <c r="D6" s="30" t="s">
        <v>79</v>
      </c>
      <c r="E6" s="30" t="s">
        <v>80</v>
      </c>
      <c r="F6" s="31" t="s">
        <v>81</v>
      </c>
    </row>
    <row r="7" spans="1:7" x14ac:dyDescent="0.35">
      <c r="A7" s="7" t="s">
        <v>15</v>
      </c>
      <c r="B7" s="3" t="s">
        <v>59</v>
      </c>
      <c r="C7" s="11">
        <v>571200</v>
      </c>
      <c r="D7" s="11">
        <f>C7*12</f>
        <v>6854400</v>
      </c>
      <c r="E7" s="11">
        <v>7266227.0800000001</v>
      </c>
      <c r="F7" s="11">
        <f>D7-E7</f>
        <v>-411827.08000000007</v>
      </c>
    </row>
    <row r="8" spans="1:7" ht="15" customHeight="1" x14ac:dyDescent="0.35">
      <c r="A8" s="7" t="s">
        <v>16</v>
      </c>
      <c r="B8" s="3" t="s">
        <v>60</v>
      </c>
      <c r="C8" s="11">
        <v>109200</v>
      </c>
      <c r="D8" s="11">
        <f>C8*12</f>
        <v>1310400</v>
      </c>
      <c r="E8" s="11">
        <v>1193837.71</v>
      </c>
      <c r="F8" s="11">
        <f t="shared" ref="F8:F9" si="0">D8-E8</f>
        <v>116562.29000000004</v>
      </c>
    </row>
    <row r="9" spans="1:7" s="14" customFormat="1" x14ac:dyDescent="0.35">
      <c r="A9" s="15"/>
      <c r="B9" s="16" t="s">
        <v>29</v>
      </c>
      <c r="C9" s="17">
        <f>SUM(C7:C8)</f>
        <v>680400</v>
      </c>
      <c r="D9" s="17">
        <f>SUM(D7:D8)</f>
        <v>8164800</v>
      </c>
      <c r="E9" s="17">
        <f>E7+E8</f>
        <v>8460064.7899999991</v>
      </c>
      <c r="F9" s="17">
        <f t="shared" si="0"/>
        <v>-295264.78999999911</v>
      </c>
      <c r="G9" s="2"/>
    </row>
    <row r="10" spans="1:7" ht="19" thickBot="1" x14ac:dyDescent="0.5">
      <c r="A10" s="20"/>
      <c r="B10" s="28" t="s">
        <v>89</v>
      </c>
      <c r="C10" s="21"/>
      <c r="D10" s="21">
        <f>D9</f>
        <v>8164800</v>
      </c>
      <c r="E10" s="21">
        <f>E9</f>
        <v>8460064.7899999991</v>
      </c>
      <c r="F10" s="21">
        <f>F9</f>
        <v>-295264.78999999911</v>
      </c>
    </row>
    <row r="11" spans="1:7" ht="19.5" thickTop="1" thickBot="1" x14ac:dyDescent="0.5">
      <c r="A11" s="23"/>
      <c r="B11" s="34" t="s">
        <v>67</v>
      </c>
      <c r="C11" s="34"/>
      <c r="D11" s="34"/>
      <c r="E11" s="34"/>
      <c r="F11" s="35"/>
    </row>
    <row r="12" spans="1:7" ht="23.25" customHeight="1" thickTop="1" x14ac:dyDescent="0.35">
      <c r="A12" s="9" t="s">
        <v>18</v>
      </c>
      <c r="B12" s="29" t="s">
        <v>84</v>
      </c>
      <c r="C12" s="30"/>
      <c r="D12" s="30"/>
      <c r="E12" s="30"/>
      <c r="F12" s="31"/>
    </row>
    <row r="13" spans="1:7" ht="25.5" customHeight="1" x14ac:dyDescent="0.35">
      <c r="A13" s="8" t="s">
        <v>15</v>
      </c>
      <c r="B13" s="4" t="s">
        <v>13</v>
      </c>
      <c r="C13" s="13">
        <v>46000</v>
      </c>
      <c r="D13" s="13">
        <f t="shared" ref="D13:D19" si="1">C13*12</f>
        <v>552000</v>
      </c>
      <c r="E13" s="13">
        <v>594557.21</v>
      </c>
      <c r="F13" s="13">
        <f>D13-E13</f>
        <v>-42557.209999999963</v>
      </c>
      <c r="G13" s="2" t="s">
        <v>86</v>
      </c>
    </row>
    <row r="14" spans="1:7" x14ac:dyDescent="0.35">
      <c r="A14" s="5" t="s">
        <v>17</v>
      </c>
      <c r="B14" s="1" t="s">
        <v>14</v>
      </c>
      <c r="C14" s="24">
        <v>30000</v>
      </c>
      <c r="D14" s="12">
        <f t="shared" si="1"/>
        <v>360000</v>
      </c>
      <c r="E14" s="12">
        <v>444428</v>
      </c>
      <c r="F14" s="13">
        <f t="shared" ref="F14:F19" si="2">D14-E14</f>
        <v>-84428</v>
      </c>
      <c r="G14" s="2" t="s">
        <v>86</v>
      </c>
    </row>
    <row r="15" spans="1:7" x14ac:dyDescent="0.35">
      <c r="A15" s="5" t="s">
        <v>76</v>
      </c>
      <c r="B15" s="1" t="s">
        <v>77</v>
      </c>
      <c r="C15" s="12">
        <v>30000</v>
      </c>
      <c r="D15" s="12">
        <f>C15*12</f>
        <v>360000</v>
      </c>
      <c r="E15" s="12">
        <v>210600</v>
      </c>
      <c r="F15" s="13">
        <f t="shared" si="2"/>
        <v>149400</v>
      </c>
      <c r="G15" s="2" t="s">
        <v>87</v>
      </c>
    </row>
    <row r="16" spans="1:7" x14ac:dyDescent="0.35">
      <c r="A16" s="5" t="s">
        <v>51</v>
      </c>
      <c r="B16" s="1" t="s">
        <v>10</v>
      </c>
      <c r="C16" s="12">
        <v>500</v>
      </c>
      <c r="D16" s="12">
        <f t="shared" si="1"/>
        <v>6000</v>
      </c>
      <c r="E16" s="12">
        <v>5700</v>
      </c>
      <c r="F16" s="13">
        <f t="shared" si="2"/>
        <v>300</v>
      </c>
      <c r="G16" s="2" t="s">
        <v>87</v>
      </c>
    </row>
    <row r="17" spans="1:7" x14ac:dyDescent="0.35">
      <c r="A17" s="5" t="s">
        <v>52</v>
      </c>
      <c r="B17" s="1" t="s">
        <v>9</v>
      </c>
      <c r="C17" s="12">
        <v>4500</v>
      </c>
      <c r="D17" s="12">
        <f t="shared" si="1"/>
        <v>54000</v>
      </c>
      <c r="E17" s="12">
        <v>21299.45</v>
      </c>
      <c r="F17" s="13">
        <f t="shared" si="2"/>
        <v>32700.55</v>
      </c>
      <c r="G17" s="2" t="s">
        <v>87</v>
      </c>
    </row>
    <row r="18" spans="1:7" x14ac:dyDescent="0.35">
      <c r="A18" s="5" t="s">
        <v>61</v>
      </c>
      <c r="B18" s="1" t="s">
        <v>11</v>
      </c>
      <c r="C18" s="12">
        <v>7000</v>
      </c>
      <c r="D18" s="12">
        <f t="shared" si="1"/>
        <v>84000</v>
      </c>
      <c r="E18" s="12">
        <v>12274.98</v>
      </c>
      <c r="F18" s="13">
        <f t="shared" si="2"/>
        <v>71725.02</v>
      </c>
      <c r="G18" s="2" t="s">
        <v>87</v>
      </c>
    </row>
    <row r="19" spans="1:7" ht="19.5" customHeight="1" x14ac:dyDescent="0.35">
      <c r="A19" s="5" t="s">
        <v>65</v>
      </c>
      <c r="B19" s="1" t="s">
        <v>62</v>
      </c>
      <c r="C19" s="12">
        <v>5000</v>
      </c>
      <c r="D19" s="12">
        <f t="shared" si="1"/>
        <v>60000</v>
      </c>
      <c r="E19" s="12">
        <v>41161.800000000003</v>
      </c>
      <c r="F19" s="13">
        <f t="shared" si="2"/>
        <v>18838.199999999997</v>
      </c>
      <c r="G19" s="2" t="s">
        <v>87</v>
      </c>
    </row>
    <row r="20" spans="1:7" s="14" customFormat="1" x14ac:dyDescent="0.35">
      <c r="A20" s="15"/>
      <c r="B20" s="16" t="s">
        <v>29</v>
      </c>
      <c r="C20" s="17">
        <f>SUM(C13:C19)</f>
        <v>123000</v>
      </c>
      <c r="D20" s="17">
        <f>SUM(D13:D19)</f>
        <v>1476000</v>
      </c>
      <c r="E20" s="17">
        <f>SUM(E13:E19)</f>
        <v>1330021.44</v>
      </c>
      <c r="F20" s="17">
        <f>SUM(F13:F19)</f>
        <v>145978.56000000006</v>
      </c>
      <c r="G20" s="2" t="s">
        <v>87</v>
      </c>
    </row>
    <row r="21" spans="1:7" ht="4.5" customHeight="1" x14ac:dyDescent="0.35">
      <c r="A21" s="5"/>
      <c r="B21" s="1"/>
      <c r="C21" s="12"/>
      <c r="D21" s="12"/>
      <c r="E21" s="12"/>
      <c r="F21" s="12"/>
    </row>
    <row r="22" spans="1:7" ht="21.75" customHeight="1" x14ac:dyDescent="0.35">
      <c r="A22" s="9" t="s">
        <v>19</v>
      </c>
      <c r="B22" s="29" t="s">
        <v>12</v>
      </c>
      <c r="C22" s="30"/>
      <c r="D22" s="30"/>
      <c r="E22" s="30"/>
      <c r="F22" s="31"/>
    </row>
    <row r="23" spans="1:7" ht="4.5" customHeight="1" x14ac:dyDescent="0.35">
      <c r="A23" s="9"/>
      <c r="B23" s="26"/>
      <c r="C23" s="26"/>
      <c r="D23" s="26"/>
      <c r="E23" s="26"/>
      <c r="F23" s="26"/>
    </row>
    <row r="24" spans="1:7" x14ac:dyDescent="0.35">
      <c r="A24" s="5" t="s">
        <v>20</v>
      </c>
      <c r="B24" s="3" t="s">
        <v>21</v>
      </c>
      <c r="C24" s="11">
        <v>9000</v>
      </c>
      <c r="D24" s="11">
        <f>C24*12</f>
        <v>108000</v>
      </c>
      <c r="E24" s="11">
        <v>108000</v>
      </c>
      <c r="F24" s="11">
        <f>D24-E24</f>
        <v>0</v>
      </c>
    </row>
    <row r="25" spans="1:7" ht="18" customHeight="1" x14ac:dyDescent="0.35">
      <c r="A25" s="5" t="s">
        <v>22</v>
      </c>
      <c r="B25" s="3" t="s">
        <v>3</v>
      </c>
      <c r="C25" s="11">
        <v>45000</v>
      </c>
      <c r="D25" s="11">
        <f>C25*12</f>
        <v>540000</v>
      </c>
      <c r="E25" s="11">
        <v>540000</v>
      </c>
      <c r="F25" s="11">
        <f t="shared" ref="F25:F28" si="3">D25-E25</f>
        <v>0</v>
      </c>
    </row>
    <row r="26" spans="1:7" ht="21" customHeight="1" x14ac:dyDescent="0.35">
      <c r="A26" s="5" t="s">
        <v>23</v>
      </c>
      <c r="B26" s="3" t="s">
        <v>24</v>
      </c>
      <c r="C26" s="11">
        <v>5000</v>
      </c>
      <c r="D26" s="11">
        <f>C26*12</f>
        <v>60000</v>
      </c>
      <c r="E26" s="11">
        <v>25000</v>
      </c>
      <c r="F26" s="11">
        <f t="shared" si="3"/>
        <v>35000</v>
      </c>
      <c r="G26" s="2" t="s">
        <v>86</v>
      </c>
    </row>
    <row r="27" spans="1:7" ht="30" customHeight="1" x14ac:dyDescent="0.35">
      <c r="A27" s="5" t="s">
        <v>25</v>
      </c>
      <c r="B27" s="3" t="s">
        <v>26</v>
      </c>
      <c r="C27" s="11">
        <v>12000</v>
      </c>
      <c r="D27" s="11">
        <f>C27*12</f>
        <v>144000</v>
      </c>
      <c r="E27" s="11">
        <v>202888</v>
      </c>
      <c r="F27" s="11">
        <f t="shared" si="3"/>
        <v>-58888</v>
      </c>
      <c r="G27" s="2" t="s">
        <v>87</v>
      </c>
    </row>
    <row r="28" spans="1:7" x14ac:dyDescent="0.35">
      <c r="A28" s="15"/>
      <c r="B28" s="16" t="s">
        <v>29</v>
      </c>
      <c r="C28" s="17">
        <f>SUM(C24:C27)</f>
        <v>71000</v>
      </c>
      <c r="D28" s="17">
        <f>SUM(D24:D27)</f>
        <v>852000</v>
      </c>
      <c r="E28" s="17">
        <f>SUM(E24:E27)</f>
        <v>875888</v>
      </c>
      <c r="F28" s="17">
        <f t="shared" si="3"/>
        <v>-23888</v>
      </c>
      <c r="G28" s="2" t="s">
        <v>87</v>
      </c>
    </row>
    <row r="29" spans="1:7" ht="11.25" hidden="1" customHeight="1" x14ac:dyDescent="0.35">
      <c r="A29" s="5"/>
      <c r="B29" s="1"/>
      <c r="C29" s="12"/>
      <c r="D29" s="12"/>
      <c r="E29" s="12"/>
      <c r="F29" s="12"/>
    </row>
    <row r="30" spans="1:7" ht="46.5" customHeight="1" x14ac:dyDescent="0.35">
      <c r="A30" s="5" t="s">
        <v>0</v>
      </c>
      <c r="B30" s="29" t="s">
        <v>78</v>
      </c>
      <c r="C30" s="30"/>
      <c r="D30" s="30"/>
      <c r="E30" s="30"/>
      <c r="F30" s="31"/>
    </row>
    <row r="31" spans="1:7" ht="3.75" hidden="1" customHeight="1" x14ac:dyDescent="0.35">
      <c r="A31" s="5"/>
      <c r="B31" s="26"/>
      <c r="C31" s="26"/>
      <c r="D31" s="26"/>
      <c r="E31" s="26"/>
      <c r="F31" s="26"/>
    </row>
    <row r="32" spans="1:7" ht="24" customHeight="1" x14ac:dyDescent="0.35">
      <c r="A32" s="5" t="s">
        <v>1</v>
      </c>
      <c r="B32" s="3" t="s">
        <v>5</v>
      </c>
      <c r="C32" s="11">
        <v>20000</v>
      </c>
      <c r="D32" s="11">
        <f>C32*12</f>
        <v>240000</v>
      </c>
      <c r="E32" s="11">
        <v>227403.84</v>
      </c>
      <c r="F32" s="11">
        <f>D32-E32</f>
        <v>12596.160000000003</v>
      </c>
    </row>
    <row r="33" spans="1:6" ht="23.25" customHeight="1" x14ac:dyDescent="0.35">
      <c r="A33" s="5" t="s">
        <v>2</v>
      </c>
      <c r="B33" s="3" t="s">
        <v>6</v>
      </c>
      <c r="C33" s="11">
        <v>27000</v>
      </c>
      <c r="D33" s="11">
        <f>27000*12</f>
        <v>324000</v>
      </c>
      <c r="E33" s="11">
        <v>221149.44</v>
      </c>
      <c r="F33" s="11">
        <f t="shared" ref="F33:F36" si="4">D33-E33</f>
        <v>102850.56</v>
      </c>
    </row>
    <row r="34" spans="1:6" ht="29.25" customHeight="1" x14ac:dyDescent="0.35">
      <c r="A34" s="5" t="s">
        <v>4</v>
      </c>
      <c r="B34" s="3" t="s">
        <v>75</v>
      </c>
      <c r="C34" s="11">
        <v>8000</v>
      </c>
      <c r="D34" s="11">
        <f>C34*12</f>
        <v>96000</v>
      </c>
      <c r="E34" s="11">
        <v>123513.3</v>
      </c>
      <c r="F34" s="11">
        <f t="shared" si="4"/>
        <v>-27513.300000000003</v>
      </c>
    </row>
    <row r="35" spans="1:6" ht="21.75" customHeight="1" x14ac:dyDescent="0.35">
      <c r="A35" s="5" t="s">
        <v>68</v>
      </c>
      <c r="B35" s="3" t="s">
        <v>72</v>
      </c>
      <c r="C35" s="11">
        <v>24000</v>
      </c>
      <c r="D35" s="11">
        <f>C35*12</f>
        <v>288000</v>
      </c>
      <c r="E35" s="11">
        <v>633939.1</v>
      </c>
      <c r="F35" s="11">
        <f t="shared" si="4"/>
        <v>-345939.1</v>
      </c>
    </row>
    <row r="36" spans="1:6" x14ac:dyDescent="0.35">
      <c r="A36" s="15"/>
      <c r="B36" s="16" t="s">
        <v>29</v>
      </c>
      <c r="C36" s="17">
        <f>SUM(C32:C35)</f>
        <v>79000</v>
      </c>
      <c r="D36" s="17">
        <f>SUM(D32:D35)</f>
        <v>948000</v>
      </c>
      <c r="E36" s="17">
        <f>SUM(E32:E35)</f>
        <v>1206005.6800000002</v>
      </c>
      <c r="F36" s="17">
        <f t="shared" si="4"/>
        <v>-258005.68000000017</v>
      </c>
    </row>
    <row r="37" spans="1:6" ht="1.5" customHeight="1" x14ac:dyDescent="0.35">
      <c r="A37" s="5"/>
      <c r="B37" s="1"/>
      <c r="C37" s="12"/>
      <c r="D37" s="12"/>
      <c r="E37" s="12"/>
      <c r="F37" s="12"/>
    </row>
    <row r="38" spans="1:6" ht="58.5" customHeight="1" x14ac:dyDescent="0.35">
      <c r="A38" s="5" t="s">
        <v>27</v>
      </c>
      <c r="B38" s="29" t="s">
        <v>74</v>
      </c>
      <c r="C38" s="30"/>
      <c r="D38" s="30"/>
      <c r="E38" s="30"/>
      <c r="F38" s="31"/>
    </row>
    <row r="39" spans="1:6" ht="0.75" customHeight="1" x14ac:dyDescent="0.35">
      <c r="A39" s="5"/>
      <c r="B39" s="26"/>
      <c r="C39" s="26"/>
      <c r="D39" s="26"/>
      <c r="E39" s="26"/>
      <c r="F39" s="26"/>
    </row>
    <row r="40" spans="1:6" x14ac:dyDescent="0.35">
      <c r="A40" s="5" t="s">
        <v>28</v>
      </c>
      <c r="B40" s="1" t="s">
        <v>7</v>
      </c>
      <c r="C40" s="12">
        <v>50000</v>
      </c>
      <c r="D40" s="12">
        <f>C40*12</f>
        <v>600000</v>
      </c>
      <c r="E40" s="12">
        <v>617400</v>
      </c>
      <c r="F40" s="12">
        <f>D40-E40</f>
        <v>-17400</v>
      </c>
    </row>
    <row r="41" spans="1:6" x14ac:dyDescent="0.35">
      <c r="A41" s="15"/>
      <c r="B41" s="16" t="s">
        <v>29</v>
      </c>
      <c r="C41" s="17">
        <f>SUM(C40)</f>
        <v>50000</v>
      </c>
      <c r="D41" s="17">
        <f>D40</f>
        <v>600000</v>
      </c>
      <c r="E41" s="17">
        <f>SUM(E40)</f>
        <v>617400</v>
      </c>
      <c r="F41" s="17">
        <f>D41-E41</f>
        <v>-17400</v>
      </c>
    </row>
    <row r="42" spans="1:6" ht="6.75" hidden="1" customHeight="1" x14ac:dyDescent="0.35">
      <c r="A42" s="5"/>
      <c r="B42" s="1"/>
      <c r="C42" s="12"/>
      <c r="D42" s="12"/>
      <c r="E42" s="12"/>
      <c r="F42" s="12"/>
    </row>
    <row r="43" spans="1:6" ht="24" customHeight="1" x14ac:dyDescent="0.35">
      <c r="A43" s="5" t="s">
        <v>30</v>
      </c>
      <c r="B43" s="29" t="s">
        <v>31</v>
      </c>
      <c r="C43" s="30"/>
      <c r="D43" s="30"/>
      <c r="E43" s="30"/>
      <c r="F43" s="31"/>
    </row>
    <row r="44" spans="1:6" ht="6" hidden="1" customHeight="1" x14ac:dyDescent="0.35">
      <c r="A44" s="5"/>
      <c r="B44" s="26"/>
      <c r="C44" s="26"/>
      <c r="D44" s="26"/>
      <c r="E44" s="26"/>
      <c r="F44" s="26"/>
    </row>
    <row r="45" spans="1:6" ht="28.5" customHeight="1" x14ac:dyDescent="0.35">
      <c r="A45" s="5" t="s">
        <v>32</v>
      </c>
      <c r="B45" s="3" t="s">
        <v>43</v>
      </c>
      <c r="C45" s="11">
        <v>102000</v>
      </c>
      <c r="D45" s="11">
        <f t="shared" ref="D45:D50" si="5">C45*12</f>
        <v>1224000</v>
      </c>
      <c r="E45" s="11">
        <f>1105183.07+141766.3</f>
        <v>1246949.3700000001</v>
      </c>
      <c r="F45" s="11">
        <f>D45-E45</f>
        <v>-22949.370000000112</v>
      </c>
    </row>
    <row r="46" spans="1:6" ht="18.75" customHeight="1" x14ac:dyDescent="0.35">
      <c r="A46" s="5" t="s">
        <v>44</v>
      </c>
      <c r="B46" s="3" t="s">
        <v>71</v>
      </c>
      <c r="C46" s="11">
        <v>23000</v>
      </c>
      <c r="D46" s="11">
        <f t="shared" si="5"/>
        <v>276000</v>
      </c>
      <c r="E46" s="11">
        <v>246100</v>
      </c>
      <c r="F46" s="11">
        <f t="shared" ref="F46:F51" si="6">D46-E46</f>
        <v>29900</v>
      </c>
    </row>
    <row r="47" spans="1:6" ht="25.5" customHeight="1" x14ac:dyDescent="0.35">
      <c r="A47" s="5" t="s">
        <v>45</v>
      </c>
      <c r="B47" s="3" t="s">
        <v>48</v>
      </c>
      <c r="C47" s="11">
        <v>8000</v>
      </c>
      <c r="D47" s="11">
        <f t="shared" si="5"/>
        <v>96000</v>
      </c>
      <c r="E47" s="11">
        <v>23648.3</v>
      </c>
      <c r="F47" s="11">
        <f t="shared" si="6"/>
        <v>72351.7</v>
      </c>
    </row>
    <row r="48" spans="1:6" ht="24" customHeight="1" x14ac:dyDescent="0.35">
      <c r="A48" s="5" t="s">
        <v>49</v>
      </c>
      <c r="B48" s="3" t="s">
        <v>50</v>
      </c>
      <c r="C48" s="11">
        <v>5000</v>
      </c>
      <c r="D48" s="11">
        <f t="shared" si="5"/>
        <v>60000</v>
      </c>
      <c r="E48" s="11">
        <v>31108.9</v>
      </c>
      <c r="F48" s="11">
        <f t="shared" si="6"/>
        <v>28891.1</v>
      </c>
    </row>
    <row r="49" spans="1:6" ht="36" customHeight="1" x14ac:dyDescent="0.35">
      <c r="A49" s="5" t="s">
        <v>53</v>
      </c>
      <c r="B49" s="3" t="s">
        <v>55</v>
      </c>
      <c r="C49" s="11">
        <v>8000</v>
      </c>
      <c r="D49" s="11">
        <f t="shared" si="5"/>
        <v>96000</v>
      </c>
      <c r="E49" s="11">
        <v>96000</v>
      </c>
      <c r="F49" s="11">
        <f t="shared" si="6"/>
        <v>0</v>
      </c>
    </row>
    <row r="50" spans="1:6" ht="22.5" customHeight="1" x14ac:dyDescent="0.35">
      <c r="A50" s="5" t="s">
        <v>56</v>
      </c>
      <c r="B50" s="3" t="s">
        <v>57</v>
      </c>
      <c r="C50" s="11">
        <v>32000</v>
      </c>
      <c r="D50" s="11">
        <f t="shared" si="5"/>
        <v>384000</v>
      </c>
      <c r="E50" s="11">
        <v>303750</v>
      </c>
      <c r="F50" s="11">
        <f t="shared" si="6"/>
        <v>80250</v>
      </c>
    </row>
    <row r="51" spans="1:6" x14ac:dyDescent="0.35">
      <c r="A51" s="5" t="s">
        <v>58</v>
      </c>
      <c r="B51" s="3" t="s">
        <v>66</v>
      </c>
      <c r="C51" s="11">
        <v>52600</v>
      </c>
      <c r="D51" s="11">
        <f>C51*12</f>
        <v>631200</v>
      </c>
      <c r="E51" s="11">
        <v>631200</v>
      </c>
      <c r="F51" s="11">
        <f t="shared" si="6"/>
        <v>0</v>
      </c>
    </row>
    <row r="52" spans="1:6" ht="19.5" customHeight="1" x14ac:dyDescent="0.35">
      <c r="A52" s="15"/>
      <c r="B52" s="18" t="s">
        <v>29</v>
      </c>
      <c r="C52" s="19">
        <f>SUM(C45:C51)</f>
        <v>230600</v>
      </c>
      <c r="D52" s="19">
        <f>SUM(D45:D51)</f>
        <v>2767200</v>
      </c>
      <c r="E52" s="19">
        <f>SUM(E45:E51)</f>
        <v>2578756.5700000003</v>
      </c>
      <c r="F52" s="19">
        <f>D52-E52</f>
        <v>188443.4299999997</v>
      </c>
    </row>
    <row r="53" spans="1:6" ht="3.75" hidden="1" customHeight="1" x14ac:dyDescent="0.35">
      <c r="A53" s="5"/>
      <c r="B53" s="3"/>
      <c r="C53" s="11"/>
      <c r="D53" s="11"/>
      <c r="E53" s="11"/>
      <c r="F53" s="11"/>
    </row>
    <row r="54" spans="1:6" ht="30" customHeight="1" x14ac:dyDescent="0.35">
      <c r="A54" s="5" t="s">
        <v>33</v>
      </c>
      <c r="B54" s="29" t="s">
        <v>34</v>
      </c>
      <c r="C54" s="30"/>
      <c r="D54" s="30"/>
      <c r="E54" s="30"/>
      <c r="F54" s="31"/>
    </row>
    <row r="55" spans="1:6" ht="4.5" hidden="1" customHeight="1" x14ac:dyDescent="0.35">
      <c r="A55" s="5"/>
      <c r="B55" s="26"/>
      <c r="C55" s="26"/>
      <c r="D55" s="26"/>
      <c r="E55" s="26"/>
      <c r="F55" s="26"/>
    </row>
    <row r="56" spans="1:6" x14ac:dyDescent="0.35">
      <c r="A56" s="5" t="s">
        <v>35</v>
      </c>
      <c r="B56" s="1" t="s">
        <v>36</v>
      </c>
      <c r="C56" s="12">
        <v>86000</v>
      </c>
      <c r="D56" s="12">
        <f>C56*12</f>
        <v>1032000</v>
      </c>
      <c r="E56" s="12">
        <v>1001400</v>
      </c>
      <c r="F56" s="12">
        <f>D56-E56</f>
        <v>30600</v>
      </c>
    </row>
    <row r="57" spans="1:6" x14ac:dyDescent="0.35">
      <c r="A57" s="5" t="s">
        <v>37</v>
      </c>
      <c r="B57" s="1" t="s">
        <v>47</v>
      </c>
      <c r="C57" s="12">
        <v>500</v>
      </c>
      <c r="D57" s="12">
        <f>C57*12</f>
        <v>6000</v>
      </c>
      <c r="E57" s="12">
        <v>5440</v>
      </c>
      <c r="F57" s="12">
        <f t="shared" ref="F57:F60" si="7">D57-E57</f>
        <v>560</v>
      </c>
    </row>
    <row r="58" spans="1:6" x14ac:dyDescent="0.35">
      <c r="A58" s="5" t="s">
        <v>46</v>
      </c>
      <c r="B58" s="1" t="s">
        <v>54</v>
      </c>
      <c r="C58" s="12">
        <v>1000</v>
      </c>
      <c r="D58" s="12">
        <f>C58*12</f>
        <v>12000</v>
      </c>
      <c r="E58" s="12">
        <v>4313</v>
      </c>
      <c r="F58" s="12">
        <f t="shared" si="7"/>
        <v>7687</v>
      </c>
    </row>
    <row r="59" spans="1:6" x14ac:dyDescent="0.35">
      <c r="A59" s="5" t="s">
        <v>63</v>
      </c>
      <c r="B59" s="1" t="s">
        <v>64</v>
      </c>
      <c r="C59" s="12">
        <v>1000</v>
      </c>
      <c r="D59" s="12">
        <f>C59*12</f>
        <v>12000</v>
      </c>
      <c r="E59" s="12"/>
      <c r="F59" s="12">
        <f t="shared" si="7"/>
        <v>12000</v>
      </c>
    </row>
    <row r="60" spans="1:6" x14ac:dyDescent="0.35">
      <c r="A60" s="15"/>
      <c r="B60" s="16" t="s">
        <v>29</v>
      </c>
      <c r="C60" s="17">
        <f>SUM(C56:C59)</f>
        <v>88500</v>
      </c>
      <c r="D60" s="17">
        <f>SUM(D56:D59)</f>
        <v>1062000</v>
      </c>
      <c r="E60" s="17">
        <f>SUM(E56:E59)</f>
        <v>1011153</v>
      </c>
      <c r="F60" s="17">
        <f t="shared" si="7"/>
        <v>50847</v>
      </c>
    </row>
    <row r="61" spans="1:6" ht="4.5" hidden="1" customHeight="1" x14ac:dyDescent="0.35">
      <c r="A61" s="5"/>
      <c r="B61" s="1"/>
      <c r="C61" s="12"/>
      <c r="D61" s="12"/>
      <c r="E61" s="12"/>
      <c r="F61" s="12"/>
    </row>
    <row r="62" spans="1:6" ht="32.25" customHeight="1" x14ac:dyDescent="0.35">
      <c r="A62" s="5" t="s">
        <v>38</v>
      </c>
      <c r="B62" s="29" t="s">
        <v>39</v>
      </c>
      <c r="C62" s="30"/>
      <c r="D62" s="30"/>
      <c r="E62" s="30"/>
      <c r="F62" s="31"/>
    </row>
    <row r="63" spans="1:6" ht="5.25" hidden="1" customHeight="1" x14ac:dyDescent="0.35">
      <c r="A63" s="5"/>
      <c r="B63" s="26"/>
      <c r="C63" s="26"/>
      <c r="D63" s="26"/>
      <c r="E63" s="26"/>
      <c r="F63" s="26"/>
    </row>
    <row r="64" spans="1:6" x14ac:dyDescent="0.35">
      <c r="A64" s="5" t="s">
        <v>40</v>
      </c>
      <c r="B64" s="1" t="s">
        <v>8</v>
      </c>
      <c r="C64" s="12">
        <v>5400</v>
      </c>
      <c r="D64" s="12">
        <f>C64*12</f>
        <v>64800</v>
      </c>
      <c r="E64" s="12">
        <v>50560</v>
      </c>
      <c r="F64" s="12">
        <f>D64-E64</f>
        <v>14240</v>
      </c>
    </row>
    <row r="65" spans="1:6" x14ac:dyDescent="0.35">
      <c r="A65" s="5" t="s">
        <v>41</v>
      </c>
      <c r="B65" s="1" t="s">
        <v>42</v>
      </c>
      <c r="C65" s="12">
        <v>7000</v>
      </c>
      <c r="D65" s="12">
        <f>C65*12</f>
        <v>84000</v>
      </c>
      <c r="E65" s="12">
        <v>83144.56</v>
      </c>
      <c r="F65" s="12">
        <f t="shared" ref="F65:F69" si="8">D65-E65</f>
        <v>855.44000000000233</v>
      </c>
    </row>
    <row r="66" spans="1:6" x14ac:dyDescent="0.35">
      <c r="A66" s="5" t="s">
        <v>69</v>
      </c>
      <c r="B66" s="1" t="s">
        <v>70</v>
      </c>
      <c r="C66" s="12">
        <v>20900</v>
      </c>
      <c r="D66" s="12">
        <f>C66*12</f>
        <v>250800</v>
      </c>
      <c r="E66" s="12">
        <v>256849</v>
      </c>
      <c r="F66" s="12">
        <f t="shared" si="8"/>
        <v>-6049</v>
      </c>
    </row>
    <row r="67" spans="1:6" x14ac:dyDescent="0.35">
      <c r="A67" s="15"/>
      <c r="B67" s="16" t="s">
        <v>29</v>
      </c>
      <c r="C67" s="17">
        <f>SUM(C64:C66)</f>
        <v>33300</v>
      </c>
      <c r="D67" s="17">
        <f>SUM(D64:D66)</f>
        <v>399600</v>
      </c>
      <c r="E67" s="17">
        <f>SUM(E64:E66)</f>
        <v>390553.56</v>
      </c>
      <c r="F67" s="17">
        <f t="shared" si="8"/>
        <v>9046.4400000000023</v>
      </c>
    </row>
    <row r="68" spans="1:6" ht="4.5" hidden="1" customHeight="1" x14ac:dyDescent="0.35">
      <c r="A68" s="5"/>
      <c r="B68" s="1"/>
      <c r="C68" s="12"/>
      <c r="D68" s="12"/>
      <c r="E68" s="12"/>
      <c r="F68" s="12">
        <f t="shared" si="8"/>
        <v>0</v>
      </c>
    </row>
    <row r="69" spans="1:6" ht="18.5" x14ac:dyDescent="0.45">
      <c r="A69" s="20"/>
      <c r="B69" s="28" t="s">
        <v>88</v>
      </c>
      <c r="C69" s="21">
        <f>C20+C28+C36+C41+C52+C60+C67</f>
        <v>675400</v>
      </c>
      <c r="D69" s="21">
        <f>D20+D28+D36+D41+D52+D60+D67</f>
        <v>8104800</v>
      </c>
      <c r="E69" s="21">
        <f>E67+E60+E52+E41+E36+E28+E20</f>
        <v>8009778.25</v>
      </c>
      <c r="F69" s="21">
        <f t="shared" si="8"/>
        <v>95021.75</v>
      </c>
    </row>
    <row r="70" spans="1:6" ht="27" customHeight="1" x14ac:dyDescent="0.35"/>
    <row r="71" spans="1:6" ht="159" customHeight="1" x14ac:dyDescent="0.35">
      <c r="A71" s="33"/>
      <c r="B71" s="33"/>
      <c r="C71" s="33"/>
      <c r="D71" s="33"/>
      <c r="E71" s="33"/>
      <c r="F71" s="33"/>
    </row>
    <row r="72" spans="1:6" x14ac:dyDescent="0.35">
      <c r="B72" s="14"/>
    </row>
    <row r="73" spans="1:6" x14ac:dyDescent="0.35">
      <c r="B73" s="14"/>
    </row>
    <row r="74" spans="1:6" x14ac:dyDescent="0.35">
      <c r="B74" s="14"/>
    </row>
  </sheetData>
  <mergeCells count="13">
    <mergeCell ref="B62:F62"/>
    <mergeCell ref="A2:F2"/>
    <mergeCell ref="A71:F71"/>
    <mergeCell ref="A1:F1"/>
    <mergeCell ref="A4:F4"/>
    <mergeCell ref="B11:F11"/>
    <mergeCell ref="B30:F30"/>
    <mergeCell ref="B38:F38"/>
    <mergeCell ref="B22:F22"/>
    <mergeCell ref="B12:F12"/>
    <mergeCell ref="B43:F43"/>
    <mergeCell ref="B6:F6"/>
    <mergeCell ref="B54:F5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2020-07-04T12:35:31Z</dcterms:modified>
</cp:coreProperties>
</file>