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Игорь\Documents\ЛД\Верховье\САЙТ\СМЕТЫ\"/>
    </mc:Choice>
  </mc:AlternateContent>
  <xr:revisionPtr revIDLastSave="0" documentId="8_{87DE7247-6848-4821-9FCD-CBA9F211BD38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Смета 2020" sheetId="1" r:id="rId1"/>
    <sheet name="Отчет об исполнении ПРС 2020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2" l="1"/>
  <c r="E67" i="2"/>
  <c r="F66" i="2"/>
  <c r="F65" i="2"/>
  <c r="F64" i="2"/>
  <c r="E60" i="2"/>
  <c r="F59" i="2"/>
  <c r="F58" i="2"/>
  <c r="F57" i="2"/>
  <c r="F56" i="2"/>
  <c r="F60" i="2" s="1"/>
  <c r="E52" i="2"/>
  <c r="F51" i="2"/>
  <c r="F50" i="2"/>
  <c r="F49" i="2"/>
  <c r="F48" i="2"/>
  <c r="F47" i="2"/>
  <c r="F46" i="2"/>
  <c r="F45" i="2"/>
  <c r="F52" i="2" s="1"/>
  <c r="F41" i="2"/>
  <c r="E41" i="2"/>
  <c r="F40" i="2"/>
  <c r="E36" i="2"/>
  <c r="F35" i="2"/>
  <c r="F34" i="2"/>
  <c r="F33" i="2"/>
  <c r="F32" i="2"/>
  <c r="F36" i="2" s="1"/>
  <c r="E28" i="2"/>
  <c r="F27" i="2"/>
  <c r="F26" i="2"/>
  <c r="F25" i="2"/>
  <c r="F28" i="2" s="1"/>
  <c r="F24" i="2"/>
  <c r="E20" i="2"/>
  <c r="E69" i="2" s="1"/>
  <c r="F69" i="2" s="1"/>
  <c r="F19" i="2"/>
  <c r="F18" i="2"/>
  <c r="F17" i="2"/>
  <c r="F16" i="2"/>
  <c r="F15" i="2"/>
  <c r="F14" i="2"/>
  <c r="F13" i="2"/>
  <c r="F20" i="2" s="1"/>
  <c r="E10" i="2"/>
  <c r="E9" i="2"/>
  <c r="F8" i="2"/>
  <c r="F7" i="2"/>
  <c r="F9" i="2" s="1"/>
  <c r="F10" i="2" s="1"/>
  <c r="C65" i="1"/>
  <c r="D64" i="1"/>
  <c r="D63" i="1"/>
  <c r="D62" i="1"/>
  <c r="D65" i="1" s="1"/>
  <c r="C58" i="1"/>
  <c r="D57" i="1"/>
  <c r="D56" i="1"/>
  <c r="D55" i="1"/>
  <c r="D54" i="1"/>
  <c r="D58" i="1" s="1"/>
  <c r="C50" i="1"/>
  <c r="D49" i="1"/>
  <c r="D48" i="1"/>
  <c r="D47" i="1"/>
  <c r="D46" i="1"/>
  <c r="D45" i="1"/>
  <c r="D44" i="1"/>
  <c r="D43" i="1"/>
  <c r="D50" i="1" s="1"/>
  <c r="C39" i="1"/>
  <c r="D38" i="1"/>
  <c r="C34" i="1"/>
  <c r="D33" i="1"/>
  <c r="D32" i="1"/>
  <c r="D31" i="1"/>
  <c r="D30" i="1"/>
  <c r="D34" i="1" s="1"/>
  <c r="C26" i="1"/>
  <c r="D25" i="1"/>
  <c r="D24" i="1"/>
  <c r="D23" i="1"/>
  <c r="D26" i="1" s="1"/>
  <c r="D22" i="1"/>
  <c r="C18" i="1"/>
  <c r="C67" i="1" s="1"/>
  <c r="D17" i="1"/>
  <c r="D16" i="1"/>
  <c r="D15" i="1"/>
  <c r="D14" i="1"/>
  <c r="D13" i="1"/>
  <c r="D12" i="1"/>
  <c r="D11" i="1"/>
  <c r="D18" i="1" s="1"/>
  <c r="D67" i="1" s="1"/>
  <c r="C6" i="1"/>
  <c r="D5" i="1"/>
  <c r="D4" i="1"/>
  <c r="D6" i="1" s="1"/>
</calcChain>
</file>

<file path=xl/sharedStrings.xml><?xml version="1.0" encoding="utf-8"?>
<sst xmlns="http://schemas.openxmlformats.org/spreadsheetml/2006/main" count="201" uniqueCount="99">
  <si>
    <t>3.</t>
  </si>
  <si>
    <t>3.1.</t>
  </si>
  <si>
    <t>3.2.</t>
  </si>
  <si>
    <t>Обслуживание линий электропередач</t>
  </si>
  <si>
    <t>3.3.</t>
  </si>
  <si>
    <t>Расходы на уличное освещение</t>
  </si>
  <si>
    <t>Расходы на административные помещения</t>
  </si>
  <si>
    <t>Вывоз ТБО</t>
  </si>
  <si>
    <t>Земельный налог</t>
  </si>
  <si>
    <t>Расчетно-кассовое обслуживание</t>
  </si>
  <si>
    <t>Телефон администрации</t>
  </si>
  <si>
    <t>Почтовые и канцелярские расходы</t>
  </si>
  <si>
    <t>Расходы, связанные с содержанием имущества общего пользования товарищества</t>
  </si>
  <si>
    <t>Расходы по управлению.</t>
  </si>
  <si>
    <t>Фонд оплаты труда председателя</t>
  </si>
  <si>
    <t>Бухгалтерское обслуживание</t>
  </si>
  <si>
    <t>1.1.</t>
  </si>
  <si>
    <t>1.2.</t>
  </si>
  <si>
    <t>1.3.</t>
  </si>
  <si>
    <t>1.</t>
  </si>
  <si>
    <t>2.</t>
  </si>
  <si>
    <t>2.1.</t>
  </si>
  <si>
    <t>Обслуживание трансформаторных подстанций</t>
  </si>
  <si>
    <t>2.2.</t>
  </si>
  <si>
    <t>2.3.</t>
  </si>
  <si>
    <t>Обслуживание шлагбаумов</t>
  </si>
  <si>
    <t>2.4.</t>
  </si>
  <si>
    <t>Расходные материалы по эксплуатации и внеплановому ремонту ТП, уличного освещения, шлагбаумов.</t>
  </si>
  <si>
    <t>4.</t>
  </si>
  <si>
    <t>4.1.</t>
  </si>
  <si>
    <t>Итого</t>
  </si>
  <si>
    <t>5.</t>
  </si>
  <si>
    <t>Расходы, связанные с благоустройством земельных участков общего назначения</t>
  </si>
  <si>
    <t>5.1.</t>
  </si>
  <si>
    <t>6.</t>
  </si>
  <si>
    <t>Расходы, связанные с охраной территории садоводства или огородничества и обеспечением в границах такой территории пожарной безопасности</t>
  </si>
  <si>
    <t>6.1.</t>
  </si>
  <si>
    <t>Сторожевая охрана</t>
  </si>
  <si>
    <t>6.2.</t>
  </si>
  <si>
    <t>7.</t>
  </si>
  <si>
    <t>Расходы, связанные с уплатой налогов и сборов товарищества, в соответствии с законодательством о налогах и сборах</t>
  </si>
  <si>
    <t>7.1.</t>
  </si>
  <si>
    <t>7.2.</t>
  </si>
  <si>
    <t>УСН</t>
  </si>
  <si>
    <t>Расходы по благоустройству территории</t>
  </si>
  <si>
    <t>5.2.</t>
  </si>
  <si>
    <t>5.3.</t>
  </si>
  <si>
    <t>ВСЕГО</t>
  </si>
  <si>
    <t>6.3.</t>
  </si>
  <si>
    <t>Телефон сторожевой охраны</t>
  </si>
  <si>
    <t>Расходы, сязанные с эксплуатацией УАЗ</t>
  </si>
  <si>
    <t>5.4.</t>
  </si>
  <si>
    <t>Расходы, связанные с эксплуатацией мелкой техники</t>
  </si>
  <si>
    <t>1.6.</t>
  </si>
  <si>
    <t>1.7.</t>
  </si>
  <si>
    <t>5.5.</t>
  </si>
  <si>
    <t>Газ</t>
  </si>
  <si>
    <t>Инструменты и материалы используемые для благоустройства территории</t>
  </si>
  <si>
    <t>5.6.</t>
  </si>
  <si>
    <t>Чистка снега</t>
  </si>
  <si>
    <t>5.8.</t>
  </si>
  <si>
    <t>Поступление денежных средств:</t>
  </si>
  <si>
    <t>Членские взносы</t>
  </si>
  <si>
    <t>Плата за пользование инфраструктурой</t>
  </si>
  <si>
    <t>1.8.</t>
  </si>
  <si>
    <t>Прочие расходы по управлению</t>
  </si>
  <si>
    <t>6.4.</t>
  </si>
  <si>
    <t>Прочие расходы связанные с охраной территории</t>
  </si>
  <si>
    <t>1.9.</t>
  </si>
  <si>
    <t>Подсыпка дорог</t>
  </si>
  <si>
    <t>РАСХОДЫ</t>
  </si>
  <si>
    <t>3.4.</t>
  </si>
  <si>
    <t>7.3.</t>
  </si>
  <si>
    <t>Налоги на ФОТ</t>
  </si>
  <si>
    <t>ФОТ технического специалиста</t>
  </si>
  <si>
    <t>Непредвиденные потери передачи эл/эн</t>
  </si>
  <si>
    <t>В месяц</t>
  </si>
  <si>
    <t>В год</t>
  </si>
  <si>
    <t>Пояснения</t>
  </si>
  <si>
    <t>Расходы, связанные с осуществлением расчетов с оператором по обращению с твердыми коммунальными 
отходами, региональным оператором по обращению с твердыми коммунальными отходами на основании 
договоров, заключенных товариществом с этими организациями</t>
  </si>
  <si>
    <t>Расходы на освещение и функционирование въездных групп</t>
  </si>
  <si>
    <t>1.4.</t>
  </si>
  <si>
    <t>Юридические услуги</t>
  </si>
  <si>
    <t xml:space="preserve">Расходы, связанные с осуществлением расчетов с организациями, осуществляющими 
снабжение  электрической энергией
</t>
  </si>
  <si>
    <t>ПРИХОДНО-РАСХОДНАЯ СМЕТА СНТ "ВЕРХОВЬЕ" НА ПЕРИОД 2020Г</t>
  </si>
  <si>
    <t>476 уч*1200,00</t>
  </si>
  <si>
    <t>91 уч*1200,00</t>
  </si>
  <si>
    <t>Поступление денежных средств</t>
  </si>
  <si>
    <t xml:space="preserve">ОТЧЕТ ОБ ИСПОЛНЕНИИ </t>
  </si>
  <si>
    <t>ПРИХОДНО-РАСХОДНАЯ СМЕТА СНТ "ВЕРХОВЬЕ" НА ПЕРИОД 2019 г.</t>
  </si>
  <si>
    <t>ДОХОДЫ</t>
  </si>
  <si>
    <t>Вид/Статья доходов и расходов</t>
  </si>
  <si>
    <t>План</t>
  </si>
  <si>
    <t>Факт</t>
  </si>
  <si>
    <t>Разница</t>
  </si>
  <si>
    <t>Итого доходов</t>
  </si>
  <si>
    <t>Расходы по управлению</t>
  </si>
  <si>
    <t>Итого расходов</t>
  </si>
  <si>
    <t>ПРИХОДНО-РАСХОДНОЙ СМЕТЫ СНТ "ВЕРХОВЬЕ" ЗА ПЕРИОД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</si>
</sst>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i/>
      <sz val="12"/>
      <color rgb="FF000000"/>
      <name val="Calibri"/>
    </font>
    <font>
      <i/>
      <sz val="11"/>
      <color rgb="FF000000"/>
      <name val="Calibri"/>
    </font>
    <font>
      <b/>
      <sz val="14"/>
      <color rgb="FF000000"/>
      <name val="Calibri"/>
    </font>
    <font>
      <b/>
      <i/>
      <sz val="11"/>
      <color rgb="FF000000"/>
      <name val="Calibri"/>
    </font>
    <font>
      <b/>
      <i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AF1DB"/>
        <bgColor rgb="FF0000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/>
    <xf numFmtId="49" fontId="0" fillId="2" borderId="1" xfId="0" applyNumberFormat="1" applyFill="1" applyBorder="1"/>
    <xf numFmtId="0" fontId="0" fillId="2" borderId="3" xfId="0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49" fontId="0" fillId="2" borderId="0" xfId="0" applyNumberFormat="1" applyFill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2" xfId="0" applyNumberFormat="1" applyFill="1" applyBorder="1"/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4" fontId="0" fillId="2" borderId="0" xfId="0" applyNumberFormat="1" applyFill="1"/>
    <xf numFmtId="4" fontId="0" fillId="2" borderId="1" xfId="0" applyNumberFormat="1" applyFill="1" applyBorder="1" applyAlignment="1">
      <alignment wrapText="1"/>
    </xf>
    <xf numFmtId="4" fontId="0" fillId="2" borderId="1" xfId="0" applyNumberFormat="1" applyFill="1" applyBorder="1"/>
    <xf numFmtId="49" fontId="0" fillId="2" borderId="0" xfId="0" applyNumberFormat="1" applyFill="1"/>
    <xf numFmtId="0" fontId="3" fillId="2" borderId="0" xfId="0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2" borderId="2" xfId="0" applyNumberFormat="1" applyFill="1" applyBorder="1"/>
    <xf numFmtId="49" fontId="3" fillId="2" borderId="6" xfId="0" applyNumberFormat="1" applyFont="1" applyFill="1" applyBorder="1" applyAlignment="1">
      <alignment horizontal="left"/>
    </xf>
    <xf numFmtId="0" fontId="3" fillId="2" borderId="7" xfId="0" applyFont="1" applyFill="1" applyBorder="1"/>
    <xf numFmtId="0" fontId="3" fillId="2" borderId="0" xfId="0" applyFont="1" applyFill="1"/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49" fontId="7" fillId="2" borderId="8" xfId="0" applyNumberFormat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4" fontId="3" fillId="2" borderId="10" xfId="0" applyNumberFormat="1" applyFont="1" applyFill="1" applyBorder="1" applyAlignment="1">
      <alignment horizontal="center" wrapText="1"/>
    </xf>
    <xf numFmtId="49" fontId="0" fillId="2" borderId="11" xfId="0" applyNumberFormat="1" applyFill="1" applyBorder="1"/>
    <xf numFmtId="0" fontId="0" fillId="2" borderId="11" xfId="0" applyFill="1" applyBorder="1" applyAlignment="1">
      <alignment wrapText="1"/>
    </xf>
    <xf numFmtId="4" fontId="0" fillId="2" borderId="11" xfId="0" applyNumberFormat="1" applyFill="1" applyBorder="1" applyAlignment="1">
      <alignment wrapText="1"/>
    </xf>
    <xf numFmtId="49" fontId="0" fillId="2" borderId="12" xfId="0" applyNumberFormat="1" applyFill="1" applyBorder="1"/>
    <xf numFmtId="4" fontId="3" fillId="2" borderId="13" xfId="0" applyNumberFormat="1" applyFont="1" applyFill="1" applyBorder="1" applyAlignment="1">
      <alignment horizontal="center" wrapText="1"/>
    </xf>
    <xf numFmtId="0" fontId="3" fillId="2" borderId="14" xfId="0" applyFont="1" applyFill="1" applyBorder="1"/>
    <xf numFmtId="4" fontId="2" fillId="2" borderId="1" xfId="0" applyNumberFormat="1" applyFont="1" applyFill="1" applyBorder="1"/>
    <xf numFmtId="4" fontId="7" fillId="2" borderId="15" xfId="0" applyNumberFormat="1" applyFont="1" applyFill="1" applyBorder="1" applyAlignment="1">
      <alignment horizontal="center" wrapText="1"/>
    </xf>
    <xf numFmtId="4" fontId="0" fillId="2" borderId="16" xfId="0" applyNumberFormat="1" applyFill="1" applyBorder="1" applyAlignment="1">
      <alignment wrapText="1"/>
    </xf>
    <xf numFmtId="4" fontId="3" fillId="2" borderId="3" xfId="0" applyNumberFormat="1" applyFont="1" applyFill="1" applyBorder="1" applyAlignment="1">
      <alignment wrapText="1"/>
    </xf>
    <xf numFmtId="4" fontId="3" fillId="2" borderId="17" xfId="0" applyNumberFormat="1" applyFont="1" applyFill="1" applyBorder="1" applyAlignment="1">
      <alignment wrapText="1"/>
    </xf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49" fontId="0" fillId="2" borderId="1" xfId="0" applyNumberFormat="1" applyFill="1" applyBorder="1"/>
    <xf numFmtId="49" fontId="0" fillId="2" borderId="4" xfId="0" applyNumberFormat="1" applyFill="1" applyBorder="1"/>
    <xf numFmtId="49" fontId="0" fillId="2" borderId="2" xfId="0" applyNumberFormat="1" applyFill="1" applyBorder="1"/>
    <xf numFmtId="49" fontId="3" fillId="2" borderId="1" xfId="0" applyNumberFormat="1" applyFont="1" applyFill="1" applyBorder="1" applyAlignment="1">
      <alignment horizontal="left"/>
    </xf>
    <xf numFmtId="4" fontId="0" fillId="2" borderId="1" xfId="0" applyNumberFormat="1" applyFill="1" applyBorder="1" applyAlignment="1">
      <alignment wrapText="1"/>
    </xf>
    <xf numFmtId="4" fontId="0" fillId="2" borderId="1" xfId="0" applyNumberFormat="1" applyFill="1" applyBorder="1"/>
    <xf numFmtId="4" fontId="0" fillId="2" borderId="2" xfId="0" applyNumberFormat="1" applyFill="1" applyBorder="1"/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/>
    <xf numFmtId="4" fontId="4" fillId="2" borderId="1" xfId="0" applyNumberFormat="1" applyFont="1" applyFill="1" applyBorder="1"/>
    <xf numFmtId="4" fontId="7" fillId="2" borderId="9" xfId="0" applyNumberFormat="1" applyFont="1" applyFill="1" applyBorder="1" applyAlignment="1">
      <alignment horizontal="center" wrapText="1"/>
    </xf>
    <xf numFmtId="49" fontId="0" fillId="2" borderId="12" xfId="0" applyNumberFormat="1" applyFill="1" applyBorder="1"/>
    <xf numFmtId="4" fontId="1" fillId="2" borderId="1" xfId="0" applyNumberFormat="1" applyFont="1" applyFill="1" applyBorder="1"/>
    <xf numFmtId="0" fontId="6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/>
    <xf numFmtId="4" fontId="0" fillId="0" borderId="18" xfId="0" applyNumberFormat="1" applyBorder="1"/>
    <xf numFmtId="4" fontId="3" fillId="3" borderId="2" xfId="0" applyNumberFormat="1" applyFont="1" applyFill="1" applyBorder="1"/>
    <xf numFmtId="0" fontId="3" fillId="2" borderId="1" xfId="0" applyFont="1" applyFill="1" applyBorder="1" applyAlignment="1">
      <alignment horizontal="left" wrapText="1"/>
    </xf>
    <xf numFmtId="4" fontId="7" fillId="2" borderId="19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4" fontId="0" fillId="2" borderId="21" xfId="0" applyNumberFormat="1" applyFill="1" applyBorder="1"/>
    <xf numFmtId="0" fontId="0" fillId="0" borderId="22" xfId="0" applyBorder="1"/>
    <xf numFmtId="4" fontId="0" fillId="2" borderId="23" xfId="0" applyNumberFormat="1" applyFill="1" applyBorder="1"/>
    <xf numFmtId="0" fontId="0" fillId="0" borderId="24" xfId="0" applyBorder="1"/>
    <xf numFmtId="0" fontId="6" fillId="2" borderId="0" xfId="0" applyFont="1" applyFill="1" applyAlignment="1">
      <alignment horizontal="center" wrapText="1"/>
    </xf>
    <xf numFmtId="0" fontId="7" fillId="2" borderId="16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0" fontId="7" fillId="2" borderId="25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opLeftCell="A13" workbookViewId="0">
      <selection activeCell="F13" sqref="F13"/>
    </sheetView>
  </sheetViews>
  <sheetFormatPr defaultColWidth="9.08984375" defaultRowHeight="14.5" x14ac:dyDescent="0.35"/>
  <cols>
    <col min="1" max="1" width="9.08984375" style="8" customWidth="1"/>
    <col min="2" max="2" width="55.54296875" style="2" customWidth="1"/>
    <col min="3" max="4" width="21" style="14" customWidth="1"/>
    <col min="5" max="5" width="12" style="2" customWidth="1"/>
    <col min="6" max="6" width="9.08984375" style="2" customWidth="1"/>
    <col min="7" max="16384" width="9.08984375" style="2"/>
  </cols>
  <sheetData>
    <row r="1" spans="1:6" ht="33" customHeight="1" x14ac:dyDescent="0.45">
      <c r="B1" s="86" t="s">
        <v>84</v>
      </c>
      <c r="C1" s="86"/>
      <c r="D1" s="86"/>
    </row>
    <row r="2" spans="1:6" ht="26.25" customHeight="1" x14ac:dyDescent="0.35"/>
    <row r="3" spans="1:6" s="37" customFormat="1" ht="18.75" customHeight="1" x14ac:dyDescent="0.35">
      <c r="A3" s="35" t="s">
        <v>19</v>
      </c>
      <c r="B3" s="38" t="s">
        <v>61</v>
      </c>
      <c r="C3" s="36" t="s">
        <v>76</v>
      </c>
      <c r="D3" s="48" t="s">
        <v>77</v>
      </c>
      <c r="E3" s="80" t="s">
        <v>78</v>
      </c>
      <c r="F3" s="81"/>
    </row>
    <row r="4" spans="1:6" x14ac:dyDescent="0.35">
      <c r="A4" s="9" t="s">
        <v>16</v>
      </c>
      <c r="B4" s="3" t="s">
        <v>62</v>
      </c>
      <c r="C4" s="15">
        <v>571200</v>
      </c>
      <c r="D4" s="49">
        <f>C4*12</f>
        <v>6854400</v>
      </c>
      <c r="E4" s="82" t="s">
        <v>85</v>
      </c>
      <c r="F4" s="83"/>
    </row>
    <row r="5" spans="1:6" ht="15" customHeight="1" x14ac:dyDescent="0.35">
      <c r="A5" s="9" t="s">
        <v>17</v>
      </c>
      <c r="B5" s="3" t="s">
        <v>63</v>
      </c>
      <c r="C5" s="15">
        <v>109200</v>
      </c>
      <c r="D5" s="49">
        <f>C5*12</f>
        <v>1310400</v>
      </c>
      <c r="E5" s="82" t="s">
        <v>86</v>
      </c>
      <c r="F5" s="83"/>
    </row>
    <row r="6" spans="1:6" x14ac:dyDescent="0.35">
      <c r="A6" s="10"/>
      <c r="B6" s="6" t="s">
        <v>30</v>
      </c>
      <c r="C6" s="50">
        <f>SUM(C4:C5)</f>
        <v>680400</v>
      </c>
      <c r="D6" s="51">
        <f>SUM(D4:D5)</f>
        <v>8164800</v>
      </c>
      <c r="E6" s="84"/>
      <c r="F6" s="85"/>
    </row>
    <row r="7" spans="1:6" x14ac:dyDescent="0.35">
      <c r="A7" s="41"/>
      <c r="B7" s="42"/>
      <c r="C7" s="43"/>
      <c r="D7" s="43"/>
      <c r="E7" s="14"/>
    </row>
    <row r="8" spans="1:6" ht="18.5" x14ac:dyDescent="0.45">
      <c r="A8" s="44"/>
      <c r="B8" s="39" t="s">
        <v>70</v>
      </c>
      <c r="C8" s="40"/>
      <c r="D8" s="45"/>
    </row>
    <row r="9" spans="1:6" ht="5.25" customHeight="1" x14ac:dyDescent="0.35">
      <c r="A9" s="17"/>
      <c r="B9" s="18"/>
      <c r="C9" s="19"/>
      <c r="D9" s="19"/>
    </row>
    <row r="10" spans="1:6" x14ac:dyDescent="0.35">
      <c r="A10" s="21" t="s">
        <v>19</v>
      </c>
      <c r="B10" s="22" t="s">
        <v>13</v>
      </c>
      <c r="C10" s="22" t="s">
        <v>76</v>
      </c>
      <c r="D10" s="46" t="s">
        <v>77</v>
      </c>
    </row>
    <row r="11" spans="1:6" x14ac:dyDescent="0.35">
      <c r="A11" s="11" t="s">
        <v>16</v>
      </c>
      <c r="B11" s="4" t="s">
        <v>14</v>
      </c>
      <c r="C11" s="20">
        <v>46000</v>
      </c>
      <c r="D11" s="20">
        <f t="shared" ref="D11:D17" si="0">C11*12</f>
        <v>552000</v>
      </c>
    </row>
    <row r="12" spans="1:6" x14ac:dyDescent="0.35">
      <c r="A12" s="5" t="s">
        <v>18</v>
      </c>
      <c r="B12" s="1" t="s">
        <v>15</v>
      </c>
      <c r="C12" s="47">
        <v>30000</v>
      </c>
      <c r="D12" s="16">
        <f t="shared" si="0"/>
        <v>360000</v>
      </c>
    </row>
    <row r="13" spans="1:6" x14ac:dyDescent="0.35">
      <c r="A13" s="5" t="s">
        <v>81</v>
      </c>
      <c r="B13" s="1" t="s">
        <v>82</v>
      </c>
      <c r="C13" s="16">
        <v>30000</v>
      </c>
      <c r="D13" s="16">
        <f>C13*12</f>
        <v>360000</v>
      </c>
    </row>
    <row r="14" spans="1:6" x14ac:dyDescent="0.35">
      <c r="A14" s="5" t="s">
        <v>53</v>
      </c>
      <c r="B14" s="1" t="s">
        <v>10</v>
      </c>
      <c r="C14" s="16">
        <v>500</v>
      </c>
      <c r="D14" s="16">
        <f t="shared" si="0"/>
        <v>6000</v>
      </c>
    </row>
    <row r="15" spans="1:6" x14ac:dyDescent="0.35">
      <c r="A15" s="5" t="s">
        <v>54</v>
      </c>
      <c r="B15" s="1" t="s">
        <v>9</v>
      </c>
      <c r="C15" s="16">
        <v>4500</v>
      </c>
      <c r="D15" s="16">
        <f t="shared" si="0"/>
        <v>54000</v>
      </c>
    </row>
    <row r="16" spans="1:6" x14ac:dyDescent="0.35">
      <c r="A16" s="5" t="s">
        <v>64</v>
      </c>
      <c r="B16" s="1" t="s">
        <v>11</v>
      </c>
      <c r="C16" s="16">
        <v>7000</v>
      </c>
      <c r="D16" s="16">
        <f t="shared" si="0"/>
        <v>84000</v>
      </c>
    </row>
    <row r="17" spans="1:4" ht="19.5" customHeight="1" x14ac:dyDescent="0.35">
      <c r="A17" s="5" t="s">
        <v>68</v>
      </c>
      <c r="B17" s="1" t="s">
        <v>65</v>
      </c>
      <c r="C17" s="16">
        <v>5000</v>
      </c>
      <c r="D17" s="16">
        <f t="shared" si="0"/>
        <v>60000</v>
      </c>
    </row>
    <row r="18" spans="1:4" s="23" customFormat="1" x14ac:dyDescent="0.35">
      <c r="A18" s="24"/>
      <c r="B18" s="25" t="s">
        <v>30</v>
      </c>
      <c r="C18" s="26">
        <f>SUM(C11:C17)</f>
        <v>123000</v>
      </c>
      <c r="D18" s="26">
        <f>SUM(D11:D17)</f>
        <v>1476000</v>
      </c>
    </row>
    <row r="19" spans="1:4" ht="4.5" customHeight="1" x14ac:dyDescent="0.35">
      <c r="A19" s="5"/>
      <c r="B19" s="1"/>
      <c r="C19" s="16"/>
      <c r="D19" s="16"/>
    </row>
    <row r="20" spans="1:4" x14ac:dyDescent="0.35">
      <c r="A20" s="12" t="s">
        <v>20</v>
      </c>
      <c r="B20" s="79" t="s">
        <v>12</v>
      </c>
      <c r="C20" s="79"/>
      <c r="D20" s="79"/>
    </row>
    <row r="21" spans="1:4" ht="4.5" customHeight="1" x14ac:dyDescent="0.35">
      <c r="A21" s="12"/>
      <c r="B21" s="7"/>
      <c r="C21" s="7"/>
      <c r="D21" s="7"/>
    </row>
    <row r="22" spans="1:4" x14ac:dyDescent="0.35">
      <c r="A22" s="5" t="s">
        <v>21</v>
      </c>
      <c r="B22" s="3" t="s">
        <v>22</v>
      </c>
      <c r="C22" s="15">
        <v>9000</v>
      </c>
      <c r="D22" s="15">
        <f>C22*12</f>
        <v>108000</v>
      </c>
    </row>
    <row r="23" spans="1:4" ht="18" customHeight="1" x14ac:dyDescent="0.35">
      <c r="A23" s="5" t="s">
        <v>23</v>
      </c>
      <c r="B23" s="3" t="s">
        <v>3</v>
      </c>
      <c r="C23" s="15">
        <v>45000</v>
      </c>
      <c r="D23" s="15">
        <f>C23*12</f>
        <v>540000</v>
      </c>
    </row>
    <row r="24" spans="1:4" ht="21" customHeight="1" x14ac:dyDescent="0.35">
      <c r="A24" s="5" t="s">
        <v>24</v>
      </c>
      <c r="B24" s="3" t="s">
        <v>25</v>
      </c>
      <c r="C24" s="15">
        <v>5000</v>
      </c>
      <c r="D24" s="15">
        <f>C24*12</f>
        <v>60000</v>
      </c>
    </row>
    <row r="25" spans="1:4" ht="30" customHeight="1" x14ac:dyDescent="0.35">
      <c r="A25" s="5" t="s">
        <v>26</v>
      </c>
      <c r="B25" s="3" t="s">
        <v>27</v>
      </c>
      <c r="C25" s="15">
        <v>12000</v>
      </c>
      <c r="D25" s="15">
        <f>C25*12</f>
        <v>144000</v>
      </c>
    </row>
    <row r="26" spans="1:4" x14ac:dyDescent="0.35">
      <c r="A26" s="24"/>
      <c r="B26" s="25" t="s">
        <v>30</v>
      </c>
      <c r="C26" s="26">
        <f>SUM(C22:C25)</f>
        <v>71000</v>
      </c>
      <c r="D26" s="26">
        <f>SUM(D22:D25)</f>
        <v>852000</v>
      </c>
    </row>
    <row r="27" spans="1:4" ht="5.25" customHeight="1" x14ac:dyDescent="0.35">
      <c r="A27" s="5"/>
      <c r="B27" s="1"/>
      <c r="C27" s="16"/>
      <c r="D27" s="16"/>
    </row>
    <row r="28" spans="1:4" ht="45.75" customHeight="1" x14ac:dyDescent="0.35">
      <c r="A28" s="5" t="s">
        <v>0</v>
      </c>
      <c r="B28" s="79" t="s">
        <v>83</v>
      </c>
      <c r="C28" s="79"/>
      <c r="D28" s="79"/>
    </row>
    <row r="29" spans="1:4" ht="3.75" customHeight="1" x14ac:dyDescent="0.35">
      <c r="A29" s="5"/>
      <c r="B29" s="13"/>
      <c r="C29" s="13"/>
      <c r="D29" s="13"/>
    </row>
    <row r="30" spans="1:4" ht="24" customHeight="1" x14ac:dyDescent="0.35">
      <c r="A30" s="5" t="s">
        <v>1</v>
      </c>
      <c r="B30" s="3" t="s">
        <v>5</v>
      </c>
      <c r="C30" s="15">
        <v>20000</v>
      </c>
      <c r="D30" s="15">
        <f>C30*12</f>
        <v>240000</v>
      </c>
    </row>
    <row r="31" spans="1:4" ht="23.25" customHeight="1" x14ac:dyDescent="0.35">
      <c r="A31" s="5" t="s">
        <v>2</v>
      </c>
      <c r="B31" s="3" t="s">
        <v>6</v>
      </c>
      <c r="C31" s="15">
        <v>27000</v>
      </c>
      <c r="D31" s="15">
        <f>27000*12</f>
        <v>324000</v>
      </c>
    </row>
    <row r="32" spans="1:4" ht="29.25" customHeight="1" x14ac:dyDescent="0.35">
      <c r="A32" s="5" t="s">
        <v>4</v>
      </c>
      <c r="B32" s="3" t="s">
        <v>80</v>
      </c>
      <c r="C32" s="15">
        <v>8000</v>
      </c>
      <c r="D32" s="15">
        <f>C32*12</f>
        <v>96000</v>
      </c>
    </row>
    <row r="33" spans="1:4" ht="21.75" customHeight="1" x14ac:dyDescent="0.35">
      <c r="A33" s="5" t="s">
        <v>71</v>
      </c>
      <c r="B33" s="3" t="s">
        <v>75</v>
      </c>
      <c r="C33" s="15">
        <v>24000</v>
      </c>
      <c r="D33" s="15">
        <f>C33*12</f>
        <v>288000</v>
      </c>
    </row>
    <row r="34" spans="1:4" x14ac:dyDescent="0.35">
      <c r="A34" s="24"/>
      <c r="B34" s="25" t="s">
        <v>30</v>
      </c>
      <c r="C34" s="26">
        <f>SUM(C30:C33)</f>
        <v>79000</v>
      </c>
      <c r="D34" s="26">
        <f>SUM(D30:D33)</f>
        <v>948000</v>
      </c>
    </row>
    <row r="35" spans="1:4" ht="6.75" customHeight="1" x14ac:dyDescent="0.35">
      <c r="A35" s="5"/>
      <c r="B35" s="1"/>
      <c r="C35" s="16"/>
      <c r="D35" s="16"/>
    </row>
    <row r="36" spans="1:4" ht="58.5" customHeight="1" x14ac:dyDescent="0.35">
      <c r="A36" s="5" t="s">
        <v>28</v>
      </c>
      <c r="B36" s="79" t="s">
        <v>79</v>
      </c>
      <c r="C36" s="79"/>
      <c r="D36" s="79"/>
    </row>
    <row r="37" spans="1:4" ht="6" customHeight="1" x14ac:dyDescent="0.35">
      <c r="A37" s="5"/>
      <c r="B37" s="13"/>
      <c r="C37" s="13"/>
      <c r="D37" s="13"/>
    </row>
    <row r="38" spans="1:4" x14ac:dyDescent="0.35">
      <c r="A38" s="5" t="s">
        <v>29</v>
      </c>
      <c r="B38" s="1" t="s">
        <v>7</v>
      </c>
      <c r="C38" s="16">
        <v>50000</v>
      </c>
      <c r="D38" s="16">
        <f>C38*12</f>
        <v>600000</v>
      </c>
    </row>
    <row r="39" spans="1:4" x14ac:dyDescent="0.35">
      <c r="A39" s="27"/>
      <c r="B39" s="28" t="s">
        <v>30</v>
      </c>
      <c r="C39" s="29">
        <f>SUM(C38)</f>
        <v>50000</v>
      </c>
      <c r="D39" s="29">
        <v>660000</v>
      </c>
    </row>
    <row r="40" spans="1:4" ht="6.75" customHeight="1" x14ac:dyDescent="0.35">
      <c r="A40" s="5"/>
      <c r="B40" s="1"/>
      <c r="C40" s="16"/>
      <c r="D40" s="16"/>
    </row>
    <row r="41" spans="1:4" x14ac:dyDescent="0.35">
      <c r="A41" s="5" t="s">
        <v>31</v>
      </c>
      <c r="B41" s="79" t="s">
        <v>32</v>
      </c>
      <c r="C41" s="79"/>
      <c r="D41" s="79"/>
    </row>
    <row r="42" spans="1:4" ht="6" customHeight="1" x14ac:dyDescent="0.35">
      <c r="A42" s="5"/>
      <c r="B42" s="13"/>
      <c r="C42" s="13"/>
      <c r="D42" s="13"/>
    </row>
    <row r="43" spans="1:4" ht="28.5" customHeight="1" x14ac:dyDescent="0.35">
      <c r="A43" s="5" t="s">
        <v>33</v>
      </c>
      <c r="B43" s="3" t="s">
        <v>44</v>
      </c>
      <c r="C43" s="15">
        <v>102000</v>
      </c>
      <c r="D43" s="15">
        <f t="shared" ref="D43:D48" si="1">C43*12</f>
        <v>1224000</v>
      </c>
    </row>
    <row r="44" spans="1:4" ht="18.75" customHeight="1" x14ac:dyDescent="0.35">
      <c r="A44" s="5" t="s">
        <v>45</v>
      </c>
      <c r="B44" s="3" t="s">
        <v>74</v>
      </c>
      <c r="C44" s="15">
        <v>23000</v>
      </c>
      <c r="D44" s="15">
        <f t="shared" si="1"/>
        <v>276000</v>
      </c>
    </row>
    <row r="45" spans="1:4" ht="25.5" customHeight="1" x14ac:dyDescent="0.35">
      <c r="A45" s="5" t="s">
        <v>46</v>
      </c>
      <c r="B45" s="3" t="s">
        <v>50</v>
      </c>
      <c r="C45" s="15">
        <v>8000</v>
      </c>
      <c r="D45" s="15">
        <f t="shared" si="1"/>
        <v>96000</v>
      </c>
    </row>
    <row r="46" spans="1:4" ht="24" customHeight="1" x14ac:dyDescent="0.35">
      <c r="A46" s="5" t="s">
        <v>51</v>
      </c>
      <c r="B46" s="3" t="s">
        <v>52</v>
      </c>
      <c r="C46" s="15">
        <v>5000</v>
      </c>
      <c r="D46" s="15">
        <f t="shared" si="1"/>
        <v>60000</v>
      </c>
    </row>
    <row r="47" spans="1:4" ht="36" customHeight="1" x14ac:dyDescent="0.35">
      <c r="A47" s="5" t="s">
        <v>55</v>
      </c>
      <c r="B47" s="3" t="s">
        <v>57</v>
      </c>
      <c r="C47" s="15">
        <v>8000</v>
      </c>
      <c r="D47" s="15">
        <f t="shared" si="1"/>
        <v>96000</v>
      </c>
    </row>
    <row r="48" spans="1:4" ht="22.5" customHeight="1" x14ac:dyDescent="0.35">
      <c r="A48" s="5" t="s">
        <v>58</v>
      </c>
      <c r="B48" s="3" t="s">
        <v>59</v>
      </c>
      <c r="C48" s="15">
        <v>32000</v>
      </c>
      <c r="D48" s="15">
        <f t="shared" si="1"/>
        <v>384000</v>
      </c>
    </row>
    <row r="49" spans="1:4" x14ac:dyDescent="0.35">
      <c r="A49" s="5" t="s">
        <v>60</v>
      </c>
      <c r="B49" s="3" t="s">
        <v>69</v>
      </c>
      <c r="C49" s="15">
        <v>52600</v>
      </c>
      <c r="D49" s="15">
        <f>C49*12</f>
        <v>631200</v>
      </c>
    </row>
    <row r="50" spans="1:4" x14ac:dyDescent="0.35">
      <c r="A50" s="24"/>
      <c r="B50" s="30" t="s">
        <v>30</v>
      </c>
      <c r="C50" s="31">
        <f>SUM(C43:C49)</f>
        <v>230600</v>
      </c>
      <c r="D50" s="31">
        <f>SUM(D43:D49)</f>
        <v>2767200</v>
      </c>
    </row>
    <row r="51" spans="1:4" ht="3.75" customHeight="1" x14ac:dyDescent="0.35">
      <c r="A51" s="5"/>
      <c r="B51" s="3"/>
      <c r="C51" s="15"/>
      <c r="D51" s="15"/>
    </row>
    <row r="52" spans="1:4" x14ac:dyDescent="0.35">
      <c r="A52" s="5" t="s">
        <v>34</v>
      </c>
      <c r="B52" s="79" t="s">
        <v>35</v>
      </c>
      <c r="C52" s="79"/>
      <c r="D52" s="79"/>
    </row>
    <row r="53" spans="1:4" ht="4.5" customHeight="1" x14ac:dyDescent="0.35">
      <c r="A53" s="5"/>
      <c r="B53" s="13"/>
      <c r="C53" s="13"/>
      <c r="D53" s="13"/>
    </row>
    <row r="54" spans="1:4" x14ac:dyDescent="0.35">
      <c r="A54" s="5" t="s">
        <v>36</v>
      </c>
      <c r="B54" s="1" t="s">
        <v>37</v>
      </c>
      <c r="C54" s="16">
        <v>86000</v>
      </c>
      <c r="D54" s="16">
        <f>C54*12</f>
        <v>1032000</v>
      </c>
    </row>
    <row r="55" spans="1:4" x14ac:dyDescent="0.35">
      <c r="A55" s="5" t="s">
        <v>38</v>
      </c>
      <c r="B55" s="1" t="s">
        <v>49</v>
      </c>
      <c r="C55" s="16">
        <v>500</v>
      </c>
      <c r="D55" s="16">
        <f>C55*12</f>
        <v>6000</v>
      </c>
    </row>
    <row r="56" spans="1:4" x14ac:dyDescent="0.35">
      <c r="A56" s="5" t="s">
        <v>48</v>
      </c>
      <c r="B56" s="1" t="s">
        <v>56</v>
      </c>
      <c r="C56" s="16">
        <v>1000</v>
      </c>
      <c r="D56" s="16">
        <f>C56*12</f>
        <v>12000</v>
      </c>
    </row>
    <row r="57" spans="1:4" x14ac:dyDescent="0.35">
      <c r="A57" s="5" t="s">
        <v>66</v>
      </c>
      <c r="B57" s="1" t="s">
        <v>67</v>
      </c>
      <c r="C57" s="16">
        <v>1000</v>
      </c>
      <c r="D57" s="16">
        <f>C57*12</f>
        <v>12000</v>
      </c>
    </row>
    <row r="58" spans="1:4" x14ac:dyDescent="0.35">
      <c r="A58" s="24"/>
      <c r="B58" s="25" t="s">
        <v>30</v>
      </c>
      <c r="C58" s="26">
        <f>SUM(C54:C57)</f>
        <v>88500</v>
      </c>
      <c r="D58" s="26">
        <f>SUM(D54:D57)</f>
        <v>1062000</v>
      </c>
    </row>
    <row r="59" spans="1:4" ht="4.5" customHeight="1" x14ac:dyDescent="0.35">
      <c r="A59" s="5"/>
      <c r="B59" s="1"/>
      <c r="C59" s="16"/>
      <c r="D59" s="16"/>
    </row>
    <row r="60" spans="1:4" x14ac:dyDescent="0.35">
      <c r="A60" s="5" t="s">
        <v>39</v>
      </c>
      <c r="B60" s="79" t="s">
        <v>40</v>
      </c>
      <c r="C60" s="79"/>
      <c r="D60" s="79"/>
    </row>
    <row r="61" spans="1:4" ht="5.25" customHeight="1" x14ac:dyDescent="0.35">
      <c r="A61" s="5"/>
      <c r="B61" s="13"/>
      <c r="C61" s="13"/>
      <c r="D61" s="13"/>
    </row>
    <row r="62" spans="1:4" x14ac:dyDescent="0.35">
      <c r="A62" s="5" t="s">
        <v>41</v>
      </c>
      <c r="B62" s="1" t="s">
        <v>8</v>
      </c>
      <c r="C62" s="16">
        <v>5400</v>
      </c>
      <c r="D62" s="16">
        <f>C62*12</f>
        <v>64800</v>
      </c>
    </row>
    <row r="63" spans="1:4" x14ac:dyDescent="0.35">
      <c r="A63" s="5" t="s">
        <v>42</v>
      </c>
      <c r="B63" s="1" t="s">
        <v>43</v>
      </c>
      <c r="C63" s="16">
        <v>7000</v>
      </c>
      <c r="D63" s="16">
        <f>C63*12</f>
        <v>84000</v>
      </c>
    </row>
    <row r="64" spans="1:4" x14ac:dyDescent="0.35">
      <c r="A64" s="5" t="s">
        <v>72</v>
      </c>
      <c r="B64" s="1" t="s">
        <v>73</v>
      </c>
      <c r="C64" s="16">
        <v>20900</v>
      </c>
      <c r="D64" s="16">
        <f>C64*12</f>
        <v>250800</v>
      </c>
    </row>
    <row r="65" spans="1:4" x14ac:dyDescent="0.35">
      <c r="A65" s="24"/>
      <c r="B65" s="25" t="s">
        <v>30</v>
      </c>
      <c r="C65" s="26">
        <f>SUM(C62:C64)</f>
        <v>33300</v>
      </c>
      <c r="D65" s="26">
        <f>SUM(D62:D64)</f>
        <v>399600</v>
      </c>
    </row>
    <row r="66" spans="1:4" ht="4.5" customHeight="1" x14ac:dyDescent="0.35">
      <c r="A66" s="5"/>
      <c r="B66" s="1"/>
      <c r="C66" s="16"/>
      <c r="D66" s="16"/>
    </row>
    <row r="67" spans="1:4" ht="15.5" x14ac:dyDescent="0.35">
      <c r="A67" s="32"/>
      <c r="B67" s="33" t="s">
        <v>47</v>
      </c>
      <c r="C67" s="34">
        <f>C18+C26+C34+C39+C50+C58+C65</f>
        <v>675400</v>
      </c>
      <c r="D67" s="34">
        <f>D18+D26+D34+D39+D50+D58+D65</f>
        <v>8164800</v>
      </c>
    </row>
    <row r="70" spans="1:4" x14ac:dyDescent="0.35">
      <c r="B70" s="23"/>
    </row>
    <row r="71" spans="1:4" x14ac:dyDescent="0.35">
      <c r="B71" s="23"/>
    </row>
    <row r="72" spans="1:4" x14ac:dyDescent="0.35">
      <c r="B72" s="23"/>
    </row>
  </sheetData>
  <mergeCells count="11">
    <mergeCell ref="E3:F3"/>
    <mergeCell ref="E4:F4"/>
    <mergeCell ref="E5:F5"/>
    <mergeCell ref="E6:F6"/>
    <mergeCell ref="B1:D1"/>
    <mergeCell ref="B60:D60"/>
    <mergeCell ref="B20:D20"/>
    <mergeCell ref="B28:D28"/>
    <mergeCell ref="B36:D36"/>
    <mergeCell ref="B41:D41"/>
    <mergeCell ref="B52:D52"/>
  </mergeCells>
  <pageMargins left="0.70866141732283472" right="0.70866141732283472" top="0.35433070866141736" bottom="0.35433070866141736" header="0.31496062992125984" footer="0.31496062992125984"/>
  <pageSetup paperSize="9" scale="87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tabSelected="1" workbookViewId="0">
      <selection activeCell="E74" sqref="E74"/>
    </sheetView>
  </sheetViews>
  <sheetFormatPr defaultRowHeight="14.5" x14ac:dyDescent="0.35"/>
  <cols>
    <col min="1" max="1" width="14.36328125" customWidth="1"/>
    <col min="2" max="2" width="38.1796875" customWidth="1"/>
    <col min="3" max="3" width="27.453125" customWidth="1"/>
    <col min="4" max="4" width="25.81640625" customWidth="1"/>
    <col min="5" max="5" width="33.36328125" customWidth="1"/>
    <col min="6" max="6" width="46.6328125" customWidth="1"/>
  </cols>
  <sheetData>
    <row r="1" spans="1:6" ht="18.5" x14ac:dyDescent="0.45">
      <c r="A1" s="86" t="s">
        <v>88</v>
      </c>
      <c r="B1" s="86"/>
      <c r="C1" s="86"/>
      <c r="D1" s="86"/>
      <c r="E1" s="86"/>
      <c r="F1" s="86"/>
    </row>
    <row r="2" spans="1:6" ht="18.5" x14ac:dyDescent="0.45">
      <c r="A2" s="86" t="s">
        <v>98</v>
      </c>
      <c r="B2" s="86" t="s">
        <v>89</v>
      </c>
      <c r="C2" s="86"/>
      <c r="D2" s="86"/>
      <c r="E2" s="86"/>
      <c r="F2" s="86"/>
    </row>
    <row r="3" spans="1:6" ht="18.5" x14ac:dyDescent="0.45">
      <c r="A3" s="73"/>
      <c r="B3" s="73"/>
      <c r="C3" s="73"/>
      <c r="D3" s="73"/>
      <c r="E3" s="73"/>
      <c r="F3" s="73"/>
    </row>
    <row r="4" spans="1:6" ht="18.5" x14ac:dyDescent="0.45">
      <c r="A4" s="90" t="s">
        <v>90</v>
      </c>
      <c r="B4" s="90"/>
      <c r="C4" s="90"/>
      <c r="D4" s="90"/>
      <c r="E4" s="90"/>
      <c r="F4" s="90"/>
    </row>
    <row r="5" spans="1:6" ht="56.4" customHeight="1" x14ac:dyDescent="0.45">
      <c r="A5" s="75"/>
      <c r="B5" s="75" t="s">
        <v>91</v>
      </c>
      <c r="C5" s="75"/>
      <c r="D5" s="70" t="s">
        <v>92</v>
      </c>
      <c r="E5" s="70" t="s">
        <v>93</v>
      </c>
      <c r="F5" s="70" t="s">
        <v>94</v>
      </c>
    </row>
    <row r="6" spans="1:6" x14ac:dyDescent="0.35">
      <c r="A6" s="59" t="s">
        <v>19</v>
      </c>
      <c r="B6" s="87" t="s">
        <v>87</v>
      </c>
      <c r="C6" s="88" t="s">
        <v>76</v>
      </c>
      <c r="D6" s="88" t="s">
        <v>92</v>
      </c>
      <c r="E6" s="88" t="s">
        <v>93</v>
      </c>
      <c r="F6" s="89" t="s">
        <v>94</v>
      </c>
    </row>
    <row r="7" spans="1:6" x14ac:dyDescent="0.35">
      <c r="A7" s="57" t="s">
        <v>16</v>
      </c>
      <c r="B7" s="54" t="s">
        <v>62</v>
      </c>
      <c r="C7" s="60">
        <v>571200</v>
      </c>
      <c r="D7" s="60">
        <v>6854400</v>
      </c>
      <c r="E7" s="60">
        <v>6848965.6399999997</v>
      </c>
      <c r="F7" s="60">
        <f>D7-E7</f>
        <v>5434.3600000003353</v>
      </c>
    </row>
    <row r="8" spans="1:6" x14ac:dyDescent="0.35">
      <c r="A8" s="57" t="s">
        <v>17</v>
      </c>
      <c r="B8" s="54" t="s">
        <v>63</v>
      </c>
      <c r="C8" s="60">
        <v>109200</v>
      </c>
      <c r="D8" s="60">
        <v>1310400</v>
      </c>
      <c r="E8" s="60">
        <v>942199</v>
      </c>
      <c r="F8" s="60">
        <f>D8-E8</f>
        <v>368201</v>
      </c>
    </row>
    <row r="9" spans="1:6" x14ac:dyDescent="0.35">
      <c r="A9" s="63"/>
      <c r="B9" s="64" t="s">
        <v>30</v>
      </c>
      <c r="C9" s="65">
        <v>680400</v>
      </c>
      <c r="D9" s="65">
        <v>8164800</v>
      </c>
      <c r="E9" s="65">
        <f>SUM(E7:E8)</f>
        <v>7791164.6399999997</v>
      </c>
      <c r="F9" s="65">
        <f>SUM(F7:F8)</f>
        <v>373635.36000000034</v>
      </c>
    </row>
    <row r="10" spans="1:6" ht="18.5" x14ac:dyDescent="0.45">
      <c r="A10" s="68"/>
      <c r="B10" s="76" t="s">
        <v>95</v>
      </c>
      <c r="C10" s="69"/>
      <c r="D10" s="69">
        <v>8164800</v>
      </c>
      <c r="E10" s="69">
        <f>E9</f>
        <v>7791164.6399999997</v>
      </c>
      <c r="F10" s="69">
        <f>F9</f>
        <v>373635.36000000034</v>
      </c>
    </row>
    <row r="11" spans="1:6" ht="18.5" x14ac:dyDescent="0.45">
      <c r="A11" s="71"/>
      <c r="B11" s="90" t="s">
        <v>70</v>
      </c>
      <c r="C11" s="90"/>
      <c r="D11" s="90"/>
      <c r="E11" s="90"/>
      <c r="F11" s="91"/>
    </row>
    <row r="12" spans="1:6" x14ac:dyDescent="0.35">
      <c r="A12" s="59" t="s">
        <v>19</v>
      </c>
      <c r="B12" s="87" t="s">
        <v>96</v>
      </c>
      <c r="C12" s="88"/>
      <c r="D12" s="88"/>
      <c r="E12" s="88"/>
      <c r="F12" s="89"/>
    </row>
    <row r="13" spans="1:6" x14ac:dyDescent="0.35">
      <c r="A13" s="58" t="s">
        <v>16</v>
      </c>
      <c r="B13" s="55" t="s">
        <v>14</v>
      </c>
      <c r="C13" s="62">
        <v>46000</v>
      </c>
      <c r="D13" s="62">
        <v>552000</v>
      </c>
      <c r="E13" s="62">
        <v>552000</v>
      </c>
      <c r="F13" s="62">
        <f>D13-E13</f>
        <v>0</v>
      </c>
    </row>
    <row r="14" spans="1:6" x14ac:dyDescent="0.35">
      <c r="A14" s="56" t="s">
        <v>18</v>
      </c>
      <c r="B14" s="53" t="s">
        <v>15</v>
      </c>
      <c r="C14" s="72">
        <v>30000</v>
      </c>
      <c r="D14" s="61">
        <v>360000</v>
      </c>
      <c r="E14" s="61">
        <v>420000</v>
      </c>
      <c r="F14" s="62">
        <f t="shared" ref="F14:F19" si="0">D14-E14</f>
        <v>-60000</v>
      </c>
    </row>
    <row r="15" spans="1:6" x14ac:dyDescent="0.35">
      <c r="A15" s="56" t="s">
        <v>81</v>
      </c>
      <c r="B15" s="53" t="s">
        <v>82</v>
      </c>
      <c r="C15" s="61">
        <v>30000</v>
      </c>
      <c r="D15" s="61">
        <v>360000</v>
      </c>
      <c r="E15" s="61">
        <v>0</v>
      </c>
      <c r="F15" s="62">
        <f t="shared" si="0"/>
        <v>360000</v>
      </c>
    </row>
    <row r="16" spans="1:6" x14ac:dyDescent="0.35">
      <c r="A16" s="56" t="s">
        <v>53</v>
      </c>
      <c r="B16" s="53" t="s">
        <v>10</v>
      </c>
      <c r="C16" s="61">
        <v>500</v>
      </c>
      <c r="D16" s="61">
        <v>6000</v>
      </c>
      <c r="E16" s="61">
        <v>5250</v>
      </c>
      <c r="F16" s="62">
        <f t="shared" si="0"/>
        <v>750</v>
      </c>
    </row>
    <row r="17" spans="1:6" x14ac:dyDescent="0.35">
      <c r="A17" s="56" t="s">
        <v>54</v>
      </c>
      <c r="B17" s="53" t="s">
        <v>9</v>
      </c>
      <c r="C17" s="61">
        <v>4500</v>
      </c>
      <c r="D17" s="61">
        <v>54000</v>
      </c>
      <c r="E17" s="61">
        <v>11931.15</v>
      </c>
      <c r="F17" s="62">
        <f t="shared" si="0"/>
        <v>42068.85</v>
      </c>
    </row>
    <row r="18" spans="1:6" x14ac:dyDescent="0.35">
      <c r="A18" s="56" t="s">
        <v>64</v>
      </c>
      <c r="B18" s="53" t="s">
        <v>11</v>
      </c>
      <c r="C18" s="61">
        <v>7000</v>
      </c>
      <c r="D18" s="61">
        <v>84000</v>
      </c>
      <c r="E18" s="77">
        <v>40191.07</v>
      </c>
      <c r="F18" s="62">
        <f t="shared" si="0"/>
        <v>43808.93</v>
      </c>
    </row>
    <row r="19" spans="1:6" x14ac:dyDescent="0.35">
      <c r="A19" s="56" t="s">
        <v>68</v>
      </c>
      <c r="B19" s="53" t="s">
        <v>65</v>
      </c>
      <c r="C19" s="61">
        <v>5000</v>
      </c>
      <c r="D19" s="61">
        <v>60000</v>
      </c>
      <c r="E19" s="77">
        <v>398598</v>
      </c>
      <c r="F19" s="62">
        <f t="shared" si="0"/>
        <v>-338598</v>
      </c>
    </row>
    <row r="20" spans="1:6" x14ac:dyDescent="0.35">
      <c r="A20" s="63"/>
      <c r="B20" s="64" t="s">
        <v>30</v>
      </c>
      <c r="C20" s="65">
        <v>123000</v>
      </c>
      <c r="D20" s="65">
        <v>1476000</v>
      </c>
      <c r="E20" s="65">
        <f>SUM(E13:E19)</f>
        <v>1427970.22</v>
      </c>
      <c r="F20" s="78">
        <f>SUM(F13:F19)</f>
        <v>48029.77999999997</v>
      </c>
    </row>
    <row r="21" spans="1:6" x14ac:dyDescent="0.35">
      <c r="A21" s="56"/>
      <c r="B21" s="53"/>
      <c r="C21" s="61"/>
      <c r="D21" s="61"/>
      <c r="E21" s="61"/>
      <c r="F21" s="61"/>
    </row>
    <row r="22" spans="1:6" x14ac:dyDescent="0.35">
      <c r="A22" s="59" t="s">
        <v>20</v>
      </c>
      <c r="B22" s="87" t="s">
        <v>12</v>
      </c>
      <c r="C22" s="88"/>
      <c r="D22" s="88"/>
      <c r="E22" s="88"/>
      <c r="F22" s="89"/>
    </row>
    <row r="23" spans="1:6" x14ac:dyDescent="0.35">
      <c r="A23" s="59"/>
      <c r="B23" s="74"/>
      <c r="C23" s="74"/>
      <c r="D23" s="74"/>
      <c r="E23" s="74"/>
      <c r="F23" s="74"/>
    </row>
    <row r="24" spans="1:6" ht="25.75" customHeight="1" x14ac:dyDescent="0.35">
      <c r="A24" s="56" t="s">
        <v>21</v>
      </c>
      <c r="B24" s="54" t="s">
        <v>22</v>
      </c>
      <c r="C24" s="60">
        <v>9000</v>
      </c>
      <c r="D24" s="60">
        <v>108000</v>
      </c>
      <c r="E24" s="60">
        <v>267000</v>
      </c>
      <c r="F24" s="60">
        <f>D24-E24</f>
        <v>-159000</v>
      </c>
    </row>
    <row r="25" spans="1:6" ht="21" customHeight="1" x14ac:dyDescent="0.35">
      <c r="A25" s="56" t="s">
        <v>23</v>
      </c>
      <c r="B25" s="54" t="s">
        <v>3</v>
      </c>
      <c r="C25" s="60">
        <v>45000</v>
      </c>
      <c r="D25" s="60">
        <v>540000</v>
      </c>
      <c r="E25" s="77">
        <v>199161.5</v>
      </c>
      <c r="F25" s="60">
        <f t="shared" ref="F25:F27" si="1">D25-E25</f>
        <v>340838.5</v>
      </c>
    </row>
    <row r="26" spans="1:6" ht="21" customHeight="1" x14ac:dyDescent="0.35">
      <c r="A26" s="56" t="s">
        <v>24</v>
      </c>
      <c r="B26" s="54" t="s">
        <v>25</v>
      </c>
      <c r="C26" s="60">
        <v>5000</v>
      </c>
      <c r="D26" s="60">
        <v>60000</v>
      </c>
      <c r="E26" s="60">
        <v>92352</v>
      </c>
      <c r="F26" s="60">
        <f t="shared" si="1"/>
        <v>-32352</v>
      </c>
    </row>
    <row r="27" spans="1:6" ht="43.25" customHeight="1" x14ac:dyDescent="0.35">
      <c r="A27" s="56" t="s">
        <v>26</v>
      </c>
      <c r="B27" s="54" t="s">
        <v>27</v>
      </c>
      <c r="C27" s="60">
        <v>12000</v>
      </c>
      <c r="D27" s="60">
        <v>144000</v>
      </c>
      <c r="E27" s="60">
        <v>102767.18</v>
      </c>
      <c r="F27" s="60">
        <f t="shared" si="1"/>
        <v>41232.820000000007</v>
      </c>
    </row>
    <row r="28" spans="1:6" x14ac:dyDescent="0.35">
      <c r="A28" s="63"/>
      <c r="B28" s="64" t="s">
        <v>30</v>
      </c>
      <c r="C28" s="65">
        <v>71000</v>
      </c>
      <c r="D28" s="65">
        <v>852000</v>
      </c>
      <c r="E28" s="65">
        <f>SUM(E24:E27)</f>
        <v>661280.67999999993</v>
      </c>
      <c r="F28" s="65">
        <f>SUM(F24:F27)</f>
        <v>190719.32</v>
      </c>
    </row>
    <row r="29" spans="1:6" x14ac:dyDescent="0.35">
      <c r="A29" s="56"/>
      <c r="B29" s="53"/>
      <c r="C29" s="61"/>
      <c r="D29" s="61"/>
      <c r="E29" s="61"/>
      <c r="F29" s="61"/>
    </row>
    <row r="30" spans="1:6" x14ac:dyDescent="0.35">
      <c r="A30" s="56" t="s">
        <v>0</v>
      </c>
      <c r="B30" s="87" t="s">
        <v>83</v>
      </c>
      <c r="C30" s="88"/>
      <c r="D30" s="88"/>
      <c r="E30" s="88"/>
      <c r="F30" s="89"/>
    </row>
    <row r="31" spans="1:6" x14ac:dyDescent="0.35">
      <c r="A31" s="56"/>
      <c r="B31" s="74"/>
      <c r="C31" s="74"/>
      <c r="D31" s="74"/>
      <c r="E31" s="74"/>
      <c r="F31" s="74"/>
    </row>
    <row r="32" spans="1:6" ht="28.25" customHeight="1" x14ac:dyDescent="0.35">
      <c r="A32" s="56" t="s">
        <v>1</v>
      </c>
      <c r="B32" s="54" t="s">
        <v>5</v>
      </c>
      <c r="C32" s="60">
        <v>20000</v>
      </c>
      <c r="D32" s="60">
        <v>240000</v>
      </c>
      <c r="E32" s="60">
        <v>229107.62</v>
      </c>
      <c r="F32" s="60">
        <f>D32-E32</f>
        <v>10892.380000000005</v>
      </c>
    </row>
    <row r="33" spans="1:6" ht="29.4" customHeight="1" x14ac:dyDescent="0.35">
      <c r="A33" s="56" t="s">
        <v>2</v>
      </c>
      <c r="B33" s="54" t="s">
        <v>6</v>
      </c>
      <c r="C33" s="60">
        <v>27000</v>
      </c>
      <c r="D33" s="60">
        <v>324000</v>
      </c>
      <c r="E33" s="60">
        <v>140534.29999999999</v>
      </c>
      <c r="F33" s="60">
        <f t="shared" ref="F33:F35" si="2">D33-E33</f>
        <v>183465.7</v>
      </c>
    </row>
    <row r="34" spans="1:6" ht="38.4" customHeight="1" x14ac:dyDescent="0.35">
      <c r="A34" s="56" t="s">
        <v>4</v>
      </c>
      <c r="B34" s="54" t="s">
        <v>80</v>
      </c>
      <c r="C34" s="60">
        <v>8000</v>
      </c>
      <c r="D34" s="60">
        <v>96000</v>
      </c>
      <c r="E34" s="60">
        <v>128453.96</v>
      </c>
      <c r="F34" s="60">
        <f t="shared" si="2"/>
        <v>-32453.960000000006</v>
      </c>
    </row>
    <row r="35" spans="1:6" ht="30.65" customHeight="1" x14ac:dyDescent="0.35">
      <c r="A35" s="56" t="s">
        <v>71</v>
      </c>
      <c r="B35" s="54" t="s">
        <v>75</v>
      </c>
      <c r="C35" s="60">
        <v>24000</v>
      </c>
      <c r="D35" s="60">
        <v>288000</v>
      </c>
      <c r="E35" s="60">
        <v>313330.37</v>
      </c>
      <c r="F35" s="60">
        <f t="shared" si="2"/>
        <v>-25330.369999999995</v>
      </c>
    </row>
    <row r="36" spans="1:6" x14ac:dyDescent="0.35">
      <c r="A36" s="63"/>
      <c r="B36" s="64" t="s">
        <v>30</v>
      </c>
      <c r="C36" s="65">
        <v>79000</v>
      </c>
      <c r="D36" s="65">
        <v>948000</v>
      </c>
      <c r="E36" s="65">
        <f>SUM(E32:E35)</f>
        <v>811426.25</v>
      </c>
      <c r="F36" s="65">
        <f>SUM(F32:F35)</f>
        <v>136573.75</v>
      </c>
    </row>
    <row r="37" spans="1:6" x14ac:dyDescent="0.35">
      <c r="A37" s="56"/>
      <c r="B37" s="53"/>
      <c r="C37" s="61"/>
      <c r="D37" s="61"/>
      <c r="E37" s="61"/>
      <c r="F37" s="61"/>
    </row>
    <row r="38" spans="1:6" x14ac:dyDescent="0.35">
      <c r="A38" s="56" t="s">
        <v>28</v>
      </c>
      <c r="B38" s="87" t="s">
        <v>79</v>
      </c>
      <c r="C38" s="88"/>
      <c r="D38" s="88"/>
      <c r="E38" s="88"/>
      <c r="F38" s="89"/>
    </row>
    <row r="39" spans="1:6" x14ac:dyDescent="0.35">
      <c r="A39" s="56"/>
      <c r="B39" s="74"/>
      <c r="C39" s="74"/>
      <c r="D39" s="74"/>
      <c r="E39" s="74"/>
      <c r="F39" s="74"/>
    </row>
    <row r="40" spans="1:6" x14ac:dyDescent="0.35">
      <c r="A40" s="56" t="s">
        <v>29</v>
      </c>
      <c r="B40" s="53" t="s">
        <v>7</v>
      </c>
      <c r="C40" s="61">
        <v>50000</v>
      </c>
      <c r="D40" s="61">
        <v>600000</v>
      </c>
      <c r="E40" s="61">
        <v>1058914.6599999999</v>
      </c>
      <c r="F40" s="61">
        <f>D40-E40</f>
        <v>-458914.65999999992</v>
      </c>
    </row>
    <row r="41" spans="1:6" x14ac:dyDescent="0.35">
      <c r="A41" s="63"/>
      <c r="B41" s="64" t="s">
        <v>30</v>
      </c>
      <c r="C41" s="65">
        <v>50000</v>
      </c>
      <c r="D41" s="65">
        <v>600000</v>
      </c>
      <c r="E41" s="65">
        <f>SUM(E40)</f>
        <v>1058914.6599999999</v>
      </c>
      <c r="F41" s="65">
        <f>SUM(F40)</f>
        <v>-458914.65999999992</v>
      </c>
    </row>
    <row r="42" spans="1:6" x14ac:dyDescent="0.35">
      <c r="A42" s="56"/>
      <c r="B42" s="53"/>
      <c r="C42" s="61"/>
      <c r="D42" s="61"/>
      <c r="E42" s="61"/>
      <c r="F42" s="61"/>
    </row>
    <row r="43" spans="1:6" x14ac:dyDescent="0.35">
      <c r="A43" s="56" t="s">
        <v>31</v>
      </c>
      <c r="B43" s="87" t="s">
        <v>32</v>
      </c>
      <c r="C43" s="88"/>
      <c r="D43" s="88"/>
      <c r="E43" s="88"/>
      <c r="F43" s="89"/>
    </row>
    <row r="44" spans="1:6" x14ac:dyDescent="0.35">
      <c r="A44" s="56"/>
      <c r="B44" s="74"/>
      <c r="C44" s="74"/>
      <c r="D44" s="74"/>
      <c r="E44" s="74"/>
      <c r="F44" s="74"/>
    </row>
    <row r="45" spans="1:6" ht="21" customHeight="1" x14ac:dyDescent="0.35">
      <c r="A45" s="56" t="s">
        <v>33</v>
      </c>
      <c r="B45" s="54" t="s">
        <v>44</v>
      </c>
      <c r="C45" s="60">
        <v>102000</v>
      </c>
      <c r="D45" s="60">
        <v>1224000</v>
      </c>
      <c r="E45" s="60">
        <v>643872</v>
      </c>
      <c r="F45" s="60">
        <f>D45-E45</f>
        <v>580128</v>
      </c>
    </row>
    <row r="46" spans="1:6" ht="21" customHeight="1" x14ac:dyDescent="0.35">
      <c r="A46" s="56" t="s">
        <v>45</v>
      </c>
      <c r="B46" s="54" t="s">
        <v>74</v>
      </c>
      <c r="C46" s="60">
        <v>23000</v>
      </c>
      <c r="D46" s="60">
        <v>276000</v>
      </c>
      <c r="E46" s="60">
        <v>99138.559999999998</v>
      </c>
      <c r="F46" s="60">
        <f t="shared" ref="F46:F51" si="3">D46-E46</f>
        <v>176861.44</v>
      </c>
    </row>
    <row r="47" spans="1:6" ht="16.25" customHeight="1" x14ac:dyDescent="0.35">
      <c r="A47" s="56" t="s">
        <v>46</v>
      </c>
      <c r="B47" s="54" t="s">
        <v>50</v>
      </c>
      <c r="C47" s="60">
        <v>8000</v>
      </c>
      <c r="D47" s="60">
        <v>96000</v>
      </c>
      <c r="E47" s="60">
        <v>35931.379999999997</v>
      </c>
      <c r="F47" s="60">
        <f t="shared" si="3"/>
        <v>60068.62</v>
      </c>
    </row>
    <row r="48" spans="1:6" ht="30" customHeight="1" x14ac:dyDescent="0.35">
      <c r="A48" s="56" t="s">
        <v>51</v>
      </c>
      <c r="B48" s="54" t="s">
        <v>52</v>
      </c>
      <c r="C48" s="60">
        <v>5000</v>
      </c>
      <c r="D48" s="60">
        <v>60000</v>
      </c>
      <c r="E48" s="60">
        <v>54014.1</v>
      </c>
      <c r="F48" s="60">
        <f t="shared" si="3"/>
        <v>5985.9000000000015</v>
      </c>
    </row>
    <row r="49" spans="1:6" ht="34.75" customHeight="1" x14ac:dyDescent="0.35">
      <c r="A49" s="56" t="s">
        <v>55</v>
      </c>
      <c r="B49" s="54" t="s">
        <v>57</v>
      </c>
      <c r="C49" s="60">
        <v>8000</v>
      </c>
      <c r="D49" s="60">
        <v>96000</v>
      </c>
      <c r="E49" s="60">
        <v>124616.88</v>
      </c>
      <c r="F49" s="60">
        <f t="shared" si="3"/>
        <v>-28616.880000000005</v>
      </c>
    </row>
    <row r="50" spans="1:6" ht="20.399999999999999" customHeight="1" x14ac:dyDescent="0.35">
      <c r="A50" s="56" t="s">
        <v>58</v>
      </c>
      <c r="B50" s="54" t="s">
        <v>59</v>
      </c>
      <c r="C50" s="60">
        <v>32000</v>
      </c>
      <c r="D50" s="60">
        <v>384000</v>
      </c>
      <c r="E50" s="60">
        <v>133250</v>
      </c>
      <c r="F50" s="60">
        <f t="shared" si="3"/>
        <v>250750</v>
      </c>
    </row>
    <row r="51" spans="1:6" ht="24.65" customHeight="1" x14ac:dyDescent="0.35">
      <c r="A51" s="56" t="s">
        <v>60</v>
      </c>
      <c r="B51" s="54" t="s">
        <v>69</v>
      </c>
      <c r="C51" s="60">
        <v>52600</v>
      </c>
      <c r="D51" s="60">
        <v>631200</v>
      </c>
      <c r="E51" s="60">
        <v>286505</v>
      </c>
      <c r="F51" s="60">
        <f t="shared" si="3"/>
        <v>344695</v>
      </c>
    </row>
    <row r="52" spans="1:6" x14ac:dyDescent="0.35">
      <c r="A52" s="63"/>
      <c r="B52" s="66" t="s">
        <v>30</v>
      </c>
      <c r="C52" s="67">
        <v>230600</v>
      </c>
      <c r="D52" s="67">
        <v>2767200</v>
      </c>
      <c r="E52" s="67">
        <f>SUM(E45:E51)</f>
        <v>1377327.92</v>
      </c>
      <c r="F52" s="67">
        <f>SUM(F45:F51)</f>
        <v>1389872.08</v>
      </c>
    </row>
    <row r="53" spans="1:6" x14ac:dyDescent="0.35">
      <c r="A53" s="56"/>
      <c r="B53" s="54"/>
      <c r="C53" s="60"/>
      <c r="D53" s="60"/>
      <c r="E53" s="60"/>
      <c r="F53" s="60"/>
    </row>
    <row r="54" spans="1:6" x14ac:dyDescent="0.35">
      <c r="A54" s="56" t="s">
        <v>34</v>
      </c>
      <c r="B54" s="87" t="s">
        <v>35</v>
      </c>
      <c r="C54" s="88"/>
      <c r="D54" s="88"/>
      <c r="E54" s="88"/>
      <c r="F54" s="89"/>
    </row>
    <row r="55" spans="1:6" x14ac:dyDescent="0.35">
      <c r="A55" s="56"/>
      <c r="B55" s="74"/>
      <c r="C55" s="74"/>
      <c r="D55" s="74"/>
      <c r="E55" s="74"/>
      <c r="F55" s="74"/>
    </row>
    <row r="56" spans="1:6" x14ac:dyDescent="0.35">
      <c r="A56" s="56" t="s">
        <v>36</v>
      </c>
      <c r="B56" s="53" t="s">
        <v>37</v>
      </c>
      <c r="C56" s="61">
        <v>86000</v>
      </c>
      <c r="D56" s="61">
        <v>1032000</v>
      </c>
      <c r="E56" s="61">
        <v>1013000</v>
      </c>
      <c r="F56" s="61">
        <f>D56-E56</f>
        <v>19000</v>
      </c>
    </row>
    <row r="57" spans="1:6" x14ac:dyDescent="0.35">
      <c r="A57" s="56" t="s">
        <v>38</v>
      </c>
      <c r="B57" s="53" t="s">
        <v>49</v>
      </c>
      <c r="C57" s="61">
        <v>500</v>
      </c>
      <c r="D57" s="61">
        <v>6000</v>
      </c>
      <c r="E57" s="61">
        <v>7350</v>
      </c>
      <c r="F57" s="61">
        <f t="shared" ref="F57:F59" si="4">D57-E57</f>
        <v>-1350</v>
      </c>
    </row>
    <row r="58" spans="1:6" x14ac:dyDescent="0.35">
      <c r="A58" s="56" t="s">
        <v>48</v>
      </c>
      <c r="B58" s="53" t="s">
        <v>56</v>
      </c>
      <c r="C58" s="61">
        <v>1000</v>
      </c>
      <c r="D58" s="61">
        <v>12000</v>
      </c>
      <c r="E58" s="61">
        <v>1795</v>
      </c>
      <c r="F58" s="61">
        <f t="shared" si="4"/>
        <v>10205</v>
      </c>
    </row>
    <row r="59" spans="1:6" x14ac:dyDescent="0.35">
      <c r="A59" s="56" t="s">
        <v>66</v>
      </c>
      <c r="B59" s="53" t="s">
        <v>67</v>
      </c>
      <c r="C59" s="61">
        <v>1000</v>
      </c>
      <c r="D59" s="61">
        <v>12000</v>
      </c>
      <c r="E59" s="61">
        <v>22869</v>
      </c>
      <c r="F59" s="61">
        <f t="shared" si="4"/>
        <v>-10869</v>
      </c>
    </row>
    <row r="60" spans="1:6" x14ac:dyDescent="0.35">
      <c r="A60" s="63"/>
      <c r="B60" s="64" t="s">
        <v>30</v>
      </c>
      <c r="C60" s="65">
        <v>88500</v>
      </c>
      <c r="D60" s="65">
        <v>1062000</v>
      </c>
      <c r="E60" s="65">
        <f>SUM(E56:E59)</f>
        <v>1045014</v>
      </c>
      <c r="F60" s="65">
        <f>SUM(F56:F59)</f>
        <v>16986</v>
      </c>
    </row>
    <row r="61" spans="1:6" x14ac:dyDescent="0.35">
      <c r="A61" s="56"/>
      <c r="B61" s="53"/>
      <c r="C61" s="61"/>
      <c r="D61" s="61"/>
      <c r="E61" s="61"/>
      <c r="F61" s="61"/>
    </row>
    <row r="62" spans="1:6" x14ac:dyDescent="0.35">
      <c r="A62" s="56" t="s">
        <v>39</v>
      </c>
      <c r="B62" s="87" t="s">
        <v>40</v>
      </c>
      <c r="C62" s="88"/>
      <c r="D62" s="88"/>
      <c r="E62" s="88"/>
      <c r="F62" s="89"/>
    </row>
    <row r="63" spans="1:6" x14ac:dyDescent="0.35">
      <c r="A63" s="56"/>
      <c r="B63" s="74"/>
      <c r="C63" s="74"/>
      <c r="D63" s="74"/>
      <c r="E63" s="74"/>
      <c r="F63" s="74"/>
    </row>
    <row r="64" spans="1:6" x14ac:dyDescent="0.35">
      <c r="A64" s="56" t="s">
        <v>41</v>
      </c>
      <c r="B64" s="53" t="s">
        <v>8</v>
      </c>
      <c r="C64" s="61">
        <v>5400</v>
      </c>
      <c r="D64" s="61">
        <v>64800</v>
      </c>
      <c r="E64" s="61">
        <v>66150</v>
      </c>
      <c r="F64" s="61">
        <f>D64-E64</f>
        <v>-1350</v>
      </c>
    </row>
    <row r="65" spans="1:6" x14ac:dyDescent="0.35">
      <c r="A65" s="56" t="s">
        <v>42</v>
      </c>
      <c r="B65" s="53" t="s">
        <v>43</v>
      </c>
      <c r="C65" s="61">
        <v>7000</v>
      </c>
      <c r="D65" s="61">
        <v>84000</v>
      </c>
      <c r="E65" s="61">
        <v>10848</v>
      </c>
      <c r="F65" s="61">
        <f t="shared" ref="F65:F66" si="5">D65-E65</f>
        <v>73152</v>
      </c>
    </row>
    <row r="66" spans="1:6" x14ac:dyDescent="0.35">
      <c r="A66" s="56" t="s">
        <v>72</v>
      </c>
      <c r="B66" s="53" t="s">
        <v>73</v>
      </c>
      <c r="C66" s="61">
        <v>20900</v>
      </c>
      <c r="D66" s="61">
        <v>250800</v>
      </c>
      <c r="E66" s="61">
        <v>200752.08</v>
      </c>
      <c r="F66" s="61">
        <f t="shared" si="5"/>
        <v>50047.920000000013</v>
      </c>
    </row>
    <row r="67" spans="1:6" x14ac:dyDescent="0.35">
      <c r="A67" s="63"/>
      <c r="B67" s="64" t="s">
        <v>30</v>
      </c>
      <c r="C67" s="65">
        <v>33300</v>
      </c>
      <c r="D67" s="65">
        <v>399600</v>
      </c>
      <c r="E67" s="65">
        <f>SUM(E64:E66)</f>
        <v>277750.07999999996</v>
      </c>
      <c r="F67" s="65">
        <f>SUM(F64:F66)</f>
        <v>121849.92000000001</v>
      </c>
    </row>
    <row r="68" spans="1:6" x14ac:dyDescent="0.35">
      <c r="A68" s="56"/>
      <c r="B68" s="53"/>
      <c r="C68" s="61"/>
      <c r="D68" s="61"/>
      <c r="E68" s="61"/>
      <c r="F68" s="61">
        <v>0</v>
      </c>
    </row>
    <row r="69" spans="1:6" ht="18.5" x14ac:dyDescent="0.45">
      <c r="A69" s="68"/>
      <c r="B69" s="76" t="s">
        <v>97</v>
      </c>
      <c r="C69" s="69">
        <v>675400</v>
      </c>
      <c r="D69" s="69">
        <v>8104800</v>
      </c>
      <c r="E69" s="69">
        <f>E20+E28+E36+E41+E52+E60+E67</f>
        <v>6659683.8099999996</v>
      </c>
      <c r="F69" s="69">
        <f>D69-E69</f>
        <v>1445116.1900000004</v>
      </c>
    </row>
    <row r="70" spans="1:6" x14ac:dyDescent="0.35">
      <c r="A70" s="52"/>
      <c r="B70" s="52"/>
      <c r="C70" s="52"/>
      <c r="D70" s="52"/>
      <c r="E70" s="52"/>
      <c r="F70" s="52"/>
    </row>
  </sheetData>
  <mergeCells count="12">
    <mergeCell ref="B62:F62"/>
    <mergeCell ref="B43:F43"/>
    <mergeCell ref="B54:F54"/>
    <mergeCell ref="A2:F2"/>
    <mergeCell ref="A1:F1"/>
    <mergeCell ref="A4:F4"/>
    <mergeCell ref="B6:F6"/>
    <mergeCell ref="B11:F11"/>
    <mergeCell ref="B30:F30"/>
    <mergeCell ref="B38:F38"/>
    <mergeCell ref="B22:F22"/>
    <mergeCell ref="B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2020</vt:lpstr>
      <vt:lpstr>Отчет об исполнении ПРС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Игорь</cp:lastModifiedBy>
  <dcterms:created xsi:type="dcterms:W3CDTF">2006-09-16T00:00:00Z</dcterms:created>
  <dcterms:modified xsi:type="dcterms:W3CDTF">2021-03-10T14:42:39Z</dcterms:modified>
</cp:coreProperties>
</file>