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Игорь\Documents\ЛД\Верховье\САЙТ\ОБЩЕЕ СОБРАНИЕ\ОС 2017\"/>
    </mc:Choice>
  </mc:AlternateContent>
  <xr:revisionPtr revIDLastSave="0" documentId="8_{3976ACA6-4CEF-47D4-9925-602FB1DF8E36}" xr6:coauthVersionLast="31" xr6:coauthVersionMax="31" xr10:uidLastSave="{00000000-0000-0000-0000-000000000000}"/>
  <bookViews>
    <workbookView xWindow="0" yWindow="0" windowWidth="19200" windowHeight="6380" xr2:uid="{00000000-000D-0000-FFFF-FFFF00000000}"/>
  </bookViews>
  <sheets>
    <sheet name="Смета членские взносы" sheetId="5" r:id="rId1"/>
    <sheet name="Фонд развития" sheetId="3" r:id="rId2"/>
  </sheets>
  <calcPr calcId="179017" refMode="R1C1"/>
</workbook>
</file>

<file path=xl/calcChain.xml><?xml version="1.0" encoding="utf-8"?>
<calcChain xmlns="http://schemas.openxmlformats.org/spreadsheetml/2006/main">
  <c r="C16" i="5" l="1"/>
  <c r="D44" i="5"/>
  <c r="C21" i="5"/>
  <c r="D23" i="5"/>
  <c r="D24" i="5"/>
  <c r="B7" i="3"/>
  <c r="D18" i="3"/>
  <c r="D40" i="5"/>
  <c r="D22" i="5"/>
  <c r="D21" i="5" s="1"/>
  <c r="D46" i="5"/>
  <c r="D45" i="5" s="1"/>
  <c r="D34" i="5"/>
  <c r="D33" i="5"/>
  <c r="D32" i="5"/>
  <c r="D31" i="5"/>
  <c r="D29" i="5" s="1"/>
  <c r="D30" i="5"/>
  <c r="C26" i="5"/>
  <c r="D26" i="5"/>
  <c r="D28" i="5"/>
  <c r="C45" i="5"/>
  <c r="D43" i="5"/>
  <c r="D42" i="5"/>
  <c r="D39" i="5"/>
  <c r="D36" i="5"/>
  <c r="C36" i="5"/>
  <c r="D35" i="5"/>
  <c r="C29" i="5"/>
  <c r="D27" i="5"/>
  <c r="D25" i="5"/>
  <c r="D20" i="5"/>
  <c r="D19" i="5"/>
  <c r="D18" i="5"/>
  <c r="D16" i="5" s="1"/>
  <c r="D17" i="5"/>
  <c r="D14" i="5"/>
  <c r="D10" i="5"/>
  <c r="C10" i="5"/>
  <c r="C47" i="5" s="1"/>
  <c r="C7" i="5"/>
  <c r="D6" i="5"/>
  <c r="D5" i="5"/>
  <c r="D7" i="5" s="1"/>
  <c r="D47" i="5" l="1"/>
</calcChain>
</file>

<file path=xl/sharedStrings.xml><?xml version="1.0" encoding="utf-8"?>
<sst xmlns="http://schemas.openxmlformats.org/spreadsheetml/2006/main" count="153" uniqueCount="129">
  <si>
    <t>1.</t>
  </si>
  <si>
    <t>1.1.</t>
  </si>
  <si>
    <t>2.</t>
  </si>
  <si>
    <t>2.1.</t>
  </si>
  <si>
    <t xml:space="preserve">ИТОГО </t>
  </si>
  <si>
    <t>3.</t>
  </si>
  <si>
    <t>ДОХОДЫ</t>
  </si>
  <si>
    <t>3.1.</t>
  </si>
  <si>
    <t>ИТОГО ДОХОДНАЯ ЧАСТЬ</t>
  </si>
  <si>
    <t>3.2.</t>
  </si>
  <si>
    <t>РАСХОДЫ</t>
  </si>
  <si>
    <t>Расходы на выплату вознаграждений по договорам возмездного оказания услуг, в т.ч.:</t>
  </si>
  <si>
    <t>3.1.1.</t>
  </si>
  <si>
    <t>Вознаграждение Председателя</t>
  </si>
  <si>
    <t>3.1.2.</t>
  </si>
  <si>
    <t>Вознаграждение Бухгалтера</t>
  </si>
  <si>
    <t>3.1.3.</t>
  </si>
  <si>
    <t>Вознаграждение Администратора</t>
  </si>
  <si>
    <t>3.1.4.</t>
  </si>
  <si>
    <t>Вознаграждение Сторожа 2 смены</t>
  </si>
  <si>
    <t>Расходы на содержание ЛЭП и шлагбаумов, в т.ч.:</t>
  </si>
  <si>
    <t>3.2.1.</t>
  </si>
  <si>
    <t xml:space="preserve">Обслуживание трансформаторных подстанций </t>
  </si>
  <si>
    <t>3.2.2.</t>
  </si>
  <si>
    <t>Обслуживание линий электропередач</t>
  </si>
  <si>
    <t>3.2.3.</t>
  </si>
  <si>
    <t xml:space="preserve">Обслуживание шлагбаумов </t>
  </si>
  <si>
    <t>3.2.4.</t>
  </si>
  <si>
    <t>Расходные материалы по эксплуатации уличного освещения и шлагбаумов и внеплановому ремонту ЛЭП  и ТП</t>
  </si>
  <si>
    <t>3.3.</t>
  </si>
  <si>
    <t>Вывоз ТБО</t>
  </si>
  <si>
    <t>3.4.</t>
  </si>
  <si>
    <t>Налоги , в т.ч.:</t>
  </si>
  <si>
    <t>Земельный налог</t>
  </si>
  <si>
    <t>3.5.</t>
  </si>
  <si>
    <t>ГСМ, в т.ч.:</t>
  </si>
  <si>
    <t>3.5.1.</t>
  </si>
  <si>
    <t>Авто председателя</t>
  </si>
  <si>
    <t>3.5.2.</t>
  </si>
  <si>
    <t>Авто администратора</t>
  </si>
  <si>
    <t>Авто охраны/ НИВА</t>
  </si>
  <si>
    <t>Мелкая техника</t>
  </si>
  <si>
    <t>Смазочные и расходные материалы</t>
  </si>
  <si>
    <t>3.6.</t>
  </si>
  <si>
    <t>Расчетно-кассовое обслуживание</t>
  </si>
  <si>
    <t>3.7.</t>
  </si>
  <si>
    <t>Расходы на мобильную связь, в т.ч.:</t>
  </si>
  <si>
    <t>Телефон администрации</t>
  </si>
  <si>
    <t>Телефон сторожей</t>
  </si>
  <si>
    <t>3.8.</t>
  </si>
  <si>
    <t>Почтовые и канцелярские расходы</t>
  </si>
  <si>
    <t>3.9.</t>
  </si>
  <si>
    <t>Расходы на юридические услуги</t>
  </si>
  <si>
    <t>3.10.</t>
  </si>
  <si>
    <t xml:space="preserve">Благоустройство поселка </t>
  </si>
  <si>
    <t>3.11.</t>
  </si>
  <si>
    <t>Уборка снега</t>
  </si>
  <si>
    <t>3.12.</t>
  </si>
  <si>
    <t>Хозяйственные расходы</t>
  </si>
  <si>
    <t>3.13.</t>
  </si>
  <si>
    <t>Непредвиденные расходы</t>
  </si>
  <si>
    <t>3.14.</t>
  </si>
  <si>
    <t>Отчисления в фонды:</t>
  </si>
  <si>
    <t>Пополнение Фонда Развития</t>
  </si>
  <si>
    <t xml:space="preserve">Приходно-расходная смета ДНП «Верховье»
на период с 01.01.2018г. по 31.12.2018г.
</t>
  </si>
  <si>
    <t>В месяц</t>
  </si>
  <si>
    <t>В год</t>
  </si>
  <si>
    <t>3.1.5.</t>
  </si>
  <si>
    <t>Вознаграждение Юриста</t>
  </si>
  <si>
    <t xml:space="preserve">Плата за пользование объектами инфраструктуры </t>
  </si>
  <si>
    <t>Пояснения</t>
  </si>
  <si>
    <t xml:space="preserve">Членские взносы </t>
  </si>
  <si>
    <t>523чел.х1200руб.х12мес</t>
  </si>
  <si>
    <t>63чел.х1200руб.х12мес</t>
  </si>
  <si>
    <t>43200руб.х12мес</t>
  </si>
  <si>
    <t>1500руб.х6шт.х12мес.</t>
  </si>
  <si>
    <t>45000руб.х12мес.</t>
  </si>
  <si>
    <t>833,33руб.х6шт.х12мес.</t>
  </si>
  <si>
    <t>Расходы на уличное освещение</t>
  </si>
  <si>
    <t xml:space="preserve">Налог, взимаемый всвязи с применением УСН </t>
  </si>
  <si>
    <t xml:space="preserve">Налог 0,1% от кадастровой стоимости общественных земель </t>
  </si>
  <si>
    <t>Налог 6% от платы за пользование инфраструктурой.</t>
  </si>
  <si>
    <t>На уровне 2017г</t>
  </si>
  <si>
    <t>Добавлено на предыдущем заседании. Было 3000руб.</t>
  </si>
  <si>
    <t>Ценные письма (2 заочных голосования)523учх150рубх2 заседания=156900. Заказные письма (предупреждение о долге) 586учх50руб.=29300руб. Канцтовары, бумага, картриджи, заправка 3000рубх12мес=36000руб</t>
  </si>
  <si>
    <t>В 2017г.-150ч. 150чх1500руб</t>
  </si>
  <si>
    <t>8438400х10%</t>
  </si>
  <si>
    <t xml:space="preserve">На уровне 2017г. 144конт х 4000 </t>
  </si>
  <si>
    <t xml:space="preserve">С 01.10.16. по 30.09.17. расход 43670кВт.        (43670кВт х 4,44руб.) х 5%(увеличение тарифа)*20%(увеличение интервала времени)=244307руб   </t>
  </si>
  <si>
    <t>Госпошлина 10чел х 2500рубх12мес</t>
  </si>
  <si>
    <t xml:space="preserve">За 9мес.2017г. потрачено 77тыс. Сумма уменьшена 21500 в 2017г до 18000руб   </t>
  </si>
  <si>
    <t xml:space="preserve">Приходно-расходная смета по Фонду Развития ДНП «Верховье»
на период с 01.01.2018г. по 31.12.2018г.
</t>
  </si>
  <si>
    <t>Остаток на 01.01.2018г.</t>
  </si>
  <si>
    <t>ИТОГО</t>
  </si>
  <si>
    <t>Сумма</t>
  </si>
  <si>
    <t>Трактор МТЗ 82</t>
  </si>
  <si>
    <t>Система видеонаблюдения</t>
  </si>
  <si>
    <t>Детские площадки</t>
  </si>
  <si>
    <t>Расход в 2018г</t>
  </si>
  <si>
    <t>Поступление в 2018г</t>
  </si>
  <si>
    <r>
      <rPr>
        <b/>
        <sz val="12"/>
        <rFont val="Calibri"/>
        <family val="2"/>
        <charset val="204"/>
      </rPr>
      <t>Утверждено Общим собранием членов
ДНП «Верховье»
Протокол №_______ от ____________20__г.</t>
    </r>
    <r>
      <rPr>
        <sz val="11"/>
        <rFont val="Calibri"/>
        <family val="2"/>
        <charset val="204"/>
      </rPr>
      <t xml:space="preserve">
</t>
    </r>
  </si>
  <si>
    <t>Автомобиль</t>
  </si>
  <si>
    <t>Дороги</t>
  </si>
  <si>
    <t>Навесное оборудование</t>
  </si>
  <si>
    <t>10% от поступления чв и платы за инфраструктуру по смете 2018г.</t>
  </si>
  <si>
    <t>42600руб.х2мес, 43000руб.х10мес</t>
  </si>
  <si>
    <t>32500руб.х2мес, 33000руб.х10мес.</t>
  </si>
  <si>
    <t>42600руб.х2мес.х2, 43000руб.х10мес.х2.</t>
  </si>
  <si>
    <t>2.2.</t>
  </si>
  <si>
    <t>Остаток членских взносов на 01.01.18г. По решению Правления от 24.02.18г.</t>
  </si>
  <si>
    <t>3.3.1.</t>
  </si>
  <si>
    <t>Расходы на электроэнергию по объектам общего пользования, в т.ч.:</t>
  </si>
  <si>
    <t>3.3.2.</t>
  </si>
  <si>
    <t>Расходы на административные помещения</t>
  </si>
  <si>
    <t>3.3.3.</t>
  </si>
  <si>
    <t>Расходы на въездные группы</t>
  </si>
  <si>
    <t>58000кВт х 4,44руб. + 50000кВт х4,44руб х 5% (увеличение тарифа) = 490620руб</t>
  </si>
  <si>
    <t>3.6.1.</t>
  </si>
  <si>
    <t>3.6.2.</t>
  </si>
  <si>
    <t>3.6.3.</t>
  </si>
  <si>
    <t>3.6.4.</t>
  </si>
  <si>
    <t>3.6.5.</t>
  </si>
  <si>
    <t>3.8.1.</t>
  </si>
  <si>
    <t>3.8.2.</t>
  </si>
  <si>
    <t>3.15.</t>
  </si>
  <si>
    <t>3.15.1</t>
  </si>
  <si>
    <t xml:space="preserve">9000кВт х 4,44руб +9000кВт х 4,44руб х 5% (увеличение тарифа) = 81918руб     </t>
  </si>
  <si>
    <t>Навес со столами и скамейками для проведения общественных мероприятий</t>
  </si>
  <si>
    <t xml:space="preserve">1.Аренда спецтехники с 01.04. по 30.09. 54чх1500рубх6мес=486000руб. С 01.10. по 31.03.  36ч х 1500рубх6мес=324000руб. 2.Обслуживание дренажной системы (обкос, чистка, водоотведение и т.п.) Ремонт и поддержание в уд.состоянии дет. площадок, футб. поля, пруда и т.п. -95888руб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</si>
</sst>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Calibri"/>
      <family val="2"/>
      <charset val="204"/>
    </font>
    <font>
      <b/>
      <u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color theme="9" tint="-0.49998474074526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7" fillId="0" borderId="3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9" fillId="0" borderId="0" xfId="0" quotePrefix="1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2" fillId="0" borderId="8" xfId="0" applyNumberFormat="1" applyFont="1" applyBorder="1" applyAlignment="1">
      <alignment horizontal="right" vertical="top" wrapText="1"/>
    </xf>
    <xf numFmtId="0" fontId="0" fillId="0" borderId="0" xfId="0" applyAlignment="1"/>
    <xf numFmtId="0" fontId="10" fillId="0" borderId="7" xfId="0" applyFont="1" applyBorder="1" applyAlignment="1">
      <alignment horizontal="center" vertical="top" wrapText="1"/>
    </xf>
    <xf numFmtId="2" fontId="11" fillId="0" borderId="8" xfId="0" applyNumberFormat="1" applyFont="1" applyBorder="1" applyAlignment="1">
      <alignment horizontal="right" vertical="top" wrapText="1"/>
    </xf>
    <xf numFmtId="2" fontId="11" fillId="0" borderId="8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2" fillId="0" borderId="0" xfId="0" applyFont="1"/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2" fontId="6" fillId="0" borderId="8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9" xfId="0" applyNumberFormat="1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2" fontId="6" fillId="2" borderId="8" xfId="0" applyNumberFormat="1" applyFont="1" applyFill="1" applyBorder="1" applyAlignment="1">
      <alignment horizontal="right" vertical="top" wrapText="1"/>
    </xf>
    <xf numFmtId="2" fontId="1" fillId="2" borderId="8" xfId="0" applyNumberFormat="1" applyFont="1" applyFill="1" applyBorder="1" applyAlignment="1">
      <alignment horizontal="right"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2" fontId="2" fillId="2" borderId="8" xfId="0" applyNumberFormat="1" applyFont="1" applyFill="1" applyBorder="1" applyAlignment="1">
      <alignment horizontal="right" vertical="top" wrapText="1"/>
    </xf>
    <xf numFmtId="0" fontId="2" fillId="3" borderId="6" xfId="0" applyFont="1" applyFill="1" applyBorder="1" applyAlignment="1">
      <alignment vertical="top" wrapText="1"/>
    </xf>
    <xf numFmtId="0" fontId="2" fillId="3" borderId="8" xfId="0" applyFont="1" applyFill="1" applyBorder="1" applyAlignment="1">
      <alignment vertical="top" wrapText="1"/>
    </xf>
    <xf numFmtId="2" fontId="2" fillId="3" borderId="8" xfId="0" applyNumberFormat="1" applyFont="1" applyFill="1" applyBorder="1" applyAlignment="1">
      <alignment horizontal="right" vertical="top" wrapText="1"/>
    </xf>
    <xf numFmtId="2" fontId="1" fillId="3" borderId="8" xfId="0" applyNumberFormat="1" applyFont="1" applyFill="1" applyBorder="1" applyAlignment="1">
      <alignment horizontal="right" vertical="top" wrapText="1"/>
    </xf>
    <xf numFmtId="0" fontId="2" fillId="3" borderId="9" xfId="0" applyFont="1" applyFill="1" applyBorder="1" applyAlignment="1">
      <alignment vertical="top" wrapText="1"/>
    </xf>
    <xf numFmtId="0" fontId="6" fillId="4" borderId="9" xfId="0" applyFont="1" applyFill="1" applyBorder="1" applyAlignment="1">
      <alignment vertical="top" wrapText="1"/>
    </xf>
    <xf numFmtId="0" fontId="6" fillId="4" borderId="8" xfId="0" applyFont="1" applyFill="1" applyBorder="1" applyAlignment="1">
      <alignment vertical="top" wrapText="1"/>
    </xf>
    <xf numFmtId="2" fontId="6" fillId="4" borderId="8" xfId="0" applyNumberFormat="1" applyFont="1" applyFill="1" applyBorder="1" applyAlignment="1">
      <alignment horizontal="right" vertical="top" wrapText="1"/>
    </xf>
    <xf numFmtId="2" fontId="1" fillId="4" borderId="8" xfId="0" applyNumberFormat="1" applyFont="1" applyFill="1" applyBorder="1" applyAlignment="1">
      <alignment horizontal="right" vertical="top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13" fillId="0" borderId="0" xfId="0" applyFont="1" applyAlignment="1">
      <alignment horizontal="center" wrapText="1"/>
    </xf>
    <xf numFmtId="2" fontId="8" fillId="0" borderId="12" xfId="0" applyNumberFormat="1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abSelected="1" workbookViewId="0">
      <selection activeCell="D22" sqref="D22"/>
    </sheetView>
  </sheetViews>
  <sheetFormatPr defaultRowHeight="14.5" x14ac:dyDescent="0.35"/>
  <cols>
    <col min="1" max="1" width="12.1796875" bestFit="1" customWidth="1"/>
    <col min="2" max="2" width="70.54296875" customWidth="1"/>
    <col min="3" max="3" width="16.26953125" customWidth="1"/>
    <col min="4" max="4" width="14.81640625" customWidth="1"/>
    <col min="5" max="5" width="29.7265625" customWidth="1"/>
    <col min="6" max="6" width="16.81640625" customWidth="1"/>
  </cols>
  <sheetData>
    <row r="1" spans="1:6" ht="64.5" customHeight="1" x14ac:dyDescent="0.35">
      <c r="A1" s="15"/>
      <c r="B1" s="15"/>
      <c r="C1" s="47" t="s">
        <v>100</v>
      </c>
      <c r="D1" s="48"/>
      <c r="E1" s="48"/>
    </row>
    <row r="2" spans="1:6" ht="57.75" customHeight="1" x14ac:dyDescent="0.35">
      <c r="A2" s="49" t="s">
        <v>64</v>
      </c>
      <c r="B2" s="49"/>
      <c r="C2" s="49"/>
      <c r="D2" s="49"/>
      <c r="E2" s="49"/>
      <c r="F2" s="9"/>
    </row>
    <row r="3" spans="1:6" ht="15" thickBot="1" x14ac:dyDescent="0.4">
      <c r="A3" s="15"/>
      <c r="B3" s="15"/>
      <c r="C3" s="15"/>
      <c r="D3" s="15"/>
      <c r="E3" s="15"/>
    </row>
    <row r="4" spans="1:6" ht="15.5" thickBot="1" x14ac:dyDescent="0.4">
      <c r="A4" s="16" t="s">
        <v>5</v>
      </c>
      <c r="B4" s="6" t="s">
        <v>6</v>
      </c>
      <c r="C4" s="6" t="s">
        <v>65</v>
      </c>
      <c r="D4" s="6" t="s">
        <v>66</v>
      </c>
      <c r="E4" s="6" t="s">
        <v>70</v>
      </c>
    </row>
    <row r="5" spans="1:6" ht="16" thickBot="1" x14ac:dyDescent="0.4">
      <c r="A5" s="17" t="s">
        <v>7</v>
      </c>
      <c r="B5" s="18" t="s">
        <v>71</v>
      </c>
      <c r="C5" s="7">
        <v>627600</v>
      </c>
      <c r="D5" s="7">
        <f>C5*12</f>
        <v>7531200</v>
      </c>
      <c r="E5" s="7" t="s">
        <v>72</v>
      </c>
      <c r="F5" s="5"/>
    </row>
    <row r="6" spans="1:6" ht="16" thickBot="1" x14ac:dyDescent="0.4">
      <c r="A6" s="19" t="s">
        <v>9</v>
      </c>
      <c r="B6" s="18" t="s">
        <v>69</v>
      </c>
      <c r="C6" s="7">
        <v>75600</v>
      </c>
      <c r="D6" s="7">
        <f>C6*12</f>
        <v>907200</v>
      </c>
      <c r="E6" s="7" t="s">
        <v>73</v>
      </c>
      <c r="F6" s="5"/>
    </row>
    <row r="7" spans="1:6" ht="16" thickBot="1" x14ac:dyDescent="0.4">
      <c r="A7" s="20"/>
      <c r="B7" s="21" t="s">
        <v>8</v>
      </c>
      <c r="C7" s="7">
        <f>SUM(C5:C6)</f>
        <v>703200</v>
      </c>
      <c r="D7" s="8">
        <f>SUM(D5:D6)</f>
        <v>8438400</v>
      </c>
      <c r="E7" s="22"/>
    </row>
    <row r="8" spans="1:6" ht="15" thickBot="1" x14ac:dyDescent="0.4">
      <c r="A8" s="15"/>
      <c r="B8" s="15"/>
      <c r="C8" s="15"/>
      <c r="D8" s="15"/>
      <c r="E8" s="15"/>
    </row>
    <row r="9" spans="1:6" ht="15.5" thickBot="1" x14ac:dyDescent="0.4">
      <c r="A9" s="23" t="s">
        <v>5</v>
      </c>
      <c r="B9" s="24" t="s">
        <v>10</v>
      </c>
      <c r="C9" s="6" t="s">
        <v>65</v>
      </c>
      <c r="D9" s="6" t="s">
        <v>66</v>
      </c>
      <c r="E9" s="6" t="s">
        <v>70</v>
      </c>
    </row>
    <row r="10" spans="1:6" ht="30.5" thickBot="1" x14ac:dyDescent="0.4">
      <c r="A10" s="38" t="s">
        <v>7</v>
      </c>
      <c r="B10" s="39" t="s">
        <v>11</v>
      </c>
      <c r="C10" s="40">
        <f>C11+C12+C13+C14+C15</f>
        <v>237833.34999999998</v>
      </c>
      <c r="D10" s="40">
        <f>D11+D12+D13+D14+D15</f>
        <v>2854000</v>
      </c>
      <c r="E10" s="41"/>
    </row>
    <row r="11" spans="1:6" ht="31.5" thickBot="1" x14ac:dyDescent="0.4">
      <c r="A11" s="25" t="s">
        <v>12</v>
      </c>
      <c r="B11" s="26" t="s">
        <v>13</v>
      </c>
      <c r="C11" s="22">
        <v>42933.34</v>
      </c>
      <c r="D11" s="22">
        <v>515200</v>
      </c>
      <c r="E11" s="7" t="s">
        <v>105</v>
      </c>
    </row>
    <row r="12" spans="1:6" ht="31.5" thickBot="1" x14ac:dyDescent="0.4">
      <c r="A12" s="25" t="s">
        <v>14</v>
      </c>
      <c r="B12" s="26" t="s">
        <v>15</v>
      </c>
      <c r="C12" s="22">
        <v>32916.67</v>
      </c>
      <c r="D12" s="22">
        <v>395000</v>
      </c>
      <c r="E12" s="7" t="s">
        <v>106</v>
      </c>
    </row>
    <row r="13" spans="1:6" ht="31.5" thickBot="1" x14ac:dyDescent="0.4">
      <c r="A13" s="25" t="s">
        <v>16</v>
      </c>
      <c r="B13" s="26" t="s">
        <v>17</v>
      </c>
      <c r="C13" s="22">
        <v>32916.67</v>
      </c>
      <c r="D13" s="22">
        <v>395000</v>
      </c>
      <c r="E13" s="7" t="s">
        <v>106</v>
      </c>
    </row>
    <row r="14" spans="1:6" ht="16" thickBot="1" x14ac:dyDescent="0.4">
      <c r="A14" s="25" t="s">
        <v>18</v>
      </c>
      <c r="B14" s="26" t="s">
        <v>68</v>
      </c>
      <c r="C14" s="22">
        <v>43200</v>
      </c>
      <c r="D14" s="22">
        <f>C14*12</f>
        <v>518400</v>
      </c>
      <c r="E14" s="7" t="s">
        <v>74</v>
      </c>
    </row>
    <row r="15" spans="1:6" ht="31.5" thickBot="1" x14ac:dyDescent="0.4">
      <c r="A15" s="25" t="s">
        <v>67</v>
      </c>
      <c r="B15" s="26" t="s">
        <v>19</v>
      </c>
      <c r="C15" s="22">
        <v>85866.67</v>
      </c>
      <c r="D15" s="22">
        <v>1030400</v>
      </c>
      <c r="E15" s="7" t="s">
        <v>107</v>
      </c>
    </row>
    <row r="16" spans="1:6" ht="16" thickBot="1" x14ac:dyDescent="0.4">
      <c r="A16" s="38" t="s">
        <v>9</v>
      </c>
      <c r="B16" s="39" t="s">
        <v>20</v>
      </c>
      <c r="C16" s="40">
        <f>C17+C18+C19+C20</f>
        <v>77000</v>
      </c>
      <c r="D16" s="40">
        <f>D17+D18+D19+D20</f>
        <v>924000</v>
      </c>
      <c r="E16" s="41"/>
    </row>
    <row r="17" spans="1:5" ht="16" thickBot="1" x14ac:dyDescent="0.4">
      <c r="A17" s="27" t="s">
        <v>21</v>
      </c>
      <c r="B17" s="26" t="s">
        <v>22</v>
      </c>
      <c r="C17" s="22">
        <v>9000</v>
      </c>
      <c r="D17" s="22">
        <f>C17*12</f>
        <v>108000</v>
      </c>
      <c r="E17" s="7" t="s">
        <v>75</v>
      </c>
    </row>
    <row r="18" spans="1:5" ht="16" thickBot="1" x14ac:dyDescent="0.4">
      <c r="A18" s="27" t="s">
        <v>23</v>
      </c>
      <c r="B18" s="26" t="s">
        <v>24</v>
      </c>
      <c r="C18" s="22">
        <v>45000</v>
      </c>
      <c r="D18" s="22">
        <f>C18*12</f>
        <v>540000</v>
      </c>
      <c r="E18" s="7" t="s">
        <v>76</v>
      </c>
    </row>
    <row r="19" spans="1:5" ht="16" thickBot="1" x14ac:dyDescent="0.4">
      <c r="A19" s="27" t="s">
        <v>25</v>
      </c>
      <c r="B19" s="26" t="s">
        <v>26</v>
      </c>
      <c r="C19" s="22">
        <v>5000</v>
      </c>
      <c r="D19" s="22">
        <f>C19*12</f>
        <v>60000</v>
      </c>
      <c r="E19" s="7" t="s">
        <v>77</v>
      </c>
    </row>
    <row r="20" spans="1:5" ht="47" thickBot="1" x14ac:dyDescent="0.4">
      <c r="A20" s="43" t="s">
        <v>27</v>
      </c>
      <c r="B20" s="44" t="s">
        <v>28</v>
      </c>
      <c r="C20" s="45">
        <v>18000</v>
      </c>
      <c r="D20" s="45">
        <f t="shared" ref="D20:D28" si="0">C20*12</f>
        <v>216000</v>
      </c>
      <c r="E20" s="46" t="s">
        <v>90</v>
      </c>
    </row>
    <row r="21" spans="1:5" ht="16" thickBot="1" x14ac:dyDescent="0.4">
      <c r="A21" s="42" t="s">
        <v>29</v>
      </c>
      <c r="B21" s="39" t="s">
        <v>111</v>
      </c>
      <c r="C21" s="40">
        <f>C22+C23+C24</f>
        <v>68070</v>
      </c>
      <c r="D21" s="40">
        <f>D22+D23+D24</f>
        <v>816840</v>
      </c>
      <c r="E21" s="41"/>
    </row>
    <row r="22" spans="1:5" ht="117" customHeight="1" thickBot="1" x14ac:dyDescent="0.4">
      <c r="A22" s="27" t="s">
        <v>110</v>
      </c>
      <c r="B22" s="26" t="s">
        <v>78</v>
      </c>
      <c r="C22" s="22">
        <v>20359</v>
      </c>
      <c r="D22" s="22">
        <f t="shared" si="0"/>
        <v>244308</v>
      </c>
      <c r="E22" s="7" t="s">
        <v>88</v>
      </c>
    </row>
    <row r="23" spans="1:5" ht="72" customHeight="1" thickBot="1" x14ac:dyDescent="0.4">
      <c r="A23" s="31" t="s">
        <v>112</v>
      </c>
      <c r="B23" s="32" t="s">
        <v>113</v>
      </c>
      <c r="C23" s="33">
        <v>40885</v>
      </c>
      <c r="D23" s="33">
        <f>C23*12</f>
        <v>490620</v>
      </c>
      <c r="E23" s="34" t="s">
        <v>116</v>
      </c>
    </row>
    <row r="24" spans="1:5" ht="64.5" customHeight="1" thickBot="1" x14ac:dyDescent="0.4">
      <c r="A24" s="31" t="s">
        <v>114</v>
      </c>
      <c r="B24" s="32" t="s">
        <v>115</v>
      </c>
      <c r="C24" s="33">
        <v>6826</v>
      </c>
      <c r="D24" s="33">
        <f>C24*12</f>
        <v>81912</v>
      </c>
      <c r="E24" s="34" t="s">
        <v>126</v>
      </c>
    </row>
    <row r="25" spans="1:5" ht="31.5" thickBot="1" x14ac:dyDescent="0.4">
      <c r="A25" s="42" t="s">
        <v>31</v>
      </c>
      <c r="B25" s="39" t="s">
        <v>30</v>
      </c>
      <c r="C25" s="40">
        <v>48000</v>
      </c>
      <c r="D25" s="40">
        <f t="shared" si="0"/>
        <v>576000</v>
      </c>
      <c r="E25" s="41" t="s">
        <v>87</v>
      </c>
    </row>
    <row r="26" spans="1:5" ht="16" thickBot="1" x14ac:dyDescent="0.4">
      <c r="A26" s="42" t="s">
        <v>34</v>
      </c>
      <c r="B26" s="39" t="s">
        <v>32</v>
      </c>
      <c r="C26" s="40">
        <f>C27+C28</f>
        <v>9936</v>
      </c>
      <c r="D26" s="40">
        <f t="shared" si="0"/>
        <v>119232</v>
      </c>
      <c r="E26" s="41"/>
    </row>
    <row r="27" spans="1:5" ht="47" thickBot="1" x14ac:dyDescent="0.4">
      <c r="A27" s="27" t="s">
        <v>36</v>
      </c>
      <c r="B27" s="26" t="s">
        <v>33</v>
      </c>
      <c r="C27" s="22">
        <v>5400</v>
      </c>
      <c r="D27" s="22">
        <f t="shared" si="0"/>
        <v>64800</v>
      </c>
      <c r="E27" s="7" t="s">
        <v>80</v>
      </c>
    </row>
    <row r="28" spans="1:5" ht="48" customHeight="1" thickBot="1" x14ac:dyDescent="0.4">
      <c r="A28" s="28" t="s">
        <v>38</v>
      </c>
      <c r="B28" s="26" t="s">
        <v>79</v>
      </c>
      <c r="C28" s="22">
        <v>4536</v>
      </c>
      <c r="D28" s="22">
        <f t="shared" si="0"/>
        <v>54432</v>
      </c>
      <c r="E28" s="7" t="s">
        <v>81</v>
      </c>
    </row>
    <row r="29" spans="1:5" ht="16" thickBot="1" x14ac:dyDescent="0.4">
      <c r="A29" s="42" t="s">
        <v>43</v>
      </c>
      <c r="B29" s="39" t="s">
        <v>35</v>
      </c>
      <c r="C29" s="40">
        <f>C30+C31+C32+C33+C34</f>
        <v>15750</v>
      </c>
      <c r="D29" s="40">
        <f>D30+D31+D32+D33+D34</f>
        <v>189000</v>
      </c>
      <c r="E29" s="41"/>
    </row>
    <row r="30" spans="1:5" ht="16" thickBot="1" x14ac:dyDescent="0.4">
      <c r="A30" s="27" t="s">
        <v>117</v>
      </c>
      <c r="B30" s="26" t="s">
        <v>37</v>
      </c>
      <c r="C30" s="22">
        <v>5000</v>
      </c>
      <c r="D30" s="22">
        <f t="shared" ref="D30:D35" si="1">C30*12</f>
        <v>60000</v>
      </c>
      <c r="E30" s="7" t="s">
        <v>82</v>
      </c>
    </row>
    <row r="31" spans="1:5" ht="31.5" thickBot="1" x14ac:dyDescent="0.4">
      <c r="A31" s="27" t="s">
        <v>118</v>
      </c>
      <c r="B31" s="26" t="s">
        <v>39</v>
      </c>
      <c r="C31" s="22">
        <v>5000</v>
      </c>
      <c r="D31" s="22">
        <f t="shared" si="1"/>
        <v>60000</v>
      </c>
      <c r="E31" s="7" t="s">
        <v>83</v>
      </c>
    </row>
    <row r="32" spans="1:5" ht="16" thickBot="1" x14ac:dyDescent="0.4">
      <c r="A32" s="27" t="s">
        <v>119</v>
      </c>
      <c r="B32" s="26" t="s">
        <v>40</v>
      </c>
      <c r="C32" s="22">
        <v>2000</v>
      </c>
      <c r="D32" s="22">
        <f t="shared" si="1"/>
        <v>24000</v>
      </c>
      <c r="E32" s="7" t="s">
        <v>82</v>
      </c>
    </row>
    <row r="33" spans="1:5" ht="16" thickBot="1" x14ac:dyDescent="0.4">
      <c r="A33" s="27" t="s">
        <v>120</v>
      </c>
      <c r="B33" s="26" t="s">
        <v>41</v>
      </c>
      <c r="C33" s="22">
        <v>2500</v>
      </c>
      <c r="D33" s="22">
        <f t="shared" si="1"/>
        <v>30000</v>
      </c>
      <c r="E33" s="7" t="s">
        <v>82</v>
      </c>
    </row>
    <row r="34" spans="1:5" ht="16" thickBot="1" x14ac:dyDescent="0.4">
      <c r="A34" s="27" t="s">
        <v>121</v>
      </c>
      <c r="B34" s="26" t="s">
        <v>42</v>
      </c>
      <c r="C34" s="22">
        <v>1250</v>
      </c>
      <c r="D34" s="22">
        <f t="shared" si="1"/>
        <v>15000</v>
      </c>
      <c r="E34" s="7" t="s">
        <v>82</v>
      </c>
    </row>
    <row r="35" spans="1:5" ht="16" thickBot="1" x14ac:dyDescent="0.4">
      <c r="A35" s="42" t="s">
        <v>45</v>
      </c>
      <c r="B35" s="39" t="s">
        <v>44</v>
      </c>
      <c r="C35" s="40">
        <v>4550</v>
      </c>
      <c r="D35" s="40">
        <f t="shared" si="1"/>
        <v>54600</v>
      </c>
      <c r="E35" s="41" t="s">
        <v>82</v>
      </c>
    </row>
    <row r="36" spans="1:5" ht="16" thickBot="1" x14ac:dyDescent="0.4">
      <c r="A36" s="42" t="s">
        <v>49</v>
      </c>
      <c r="B36" s="39" t="s">
        <v>46</v>
      </c>
      <c r="C36" s="40">
        <f>C37+C38</f>
        <v>2000</v>
      </c>
      <c r="D36" s="40">
        <f>D37+D38</f>
        <v>24000</v>
      </c>
      <c r="E36" s="41"/>
    </row>
    <row r="37" spans="1:5" ht="16" thickBot="1" x14ac:dyDescent="0.4">
      <c r="A37" s="27" t="s">
        <v>122</v>
      </c>
      <c r="B37" s="26" t="s">
        <v>47</v>
      </c>
      <c r="C37" s="22">
        <v>1200</v>
      </c>
      <c r="D37" s="22">
        <v>14400</v>
      </c>
      <c r="E37" s="7" t="s">
        <v>82</v>
      </c>
    </row>
    <row r="38" spans="1:5" ht="16" thickBot="1" x14ac:dyDescent="0.4">
      <c r="A38" s="27" t="s">
        <v>123</v>
      </c>
      <c r="B38" s="26" t="s">
        <v>48</v>
      </c>
      <c r="C38" s="22">
        <v>800</v>
      </c>
      <c r="D38" s="22">
        <v>9600</v>
      </c>
      <c r="E38" s="7" t="s">
        <v>82</v>
      </c>
    </row>
    <row r="39" spans="1:5" ht="153" customHeight="1" thickBot="1" x14ac:dyDescent="0.4">
      <c r="A39" s="42" t="s">
        <v>51</v>
      </c>
      <c r="B39" s="39" t="s">
        <v>50</v>
      </c>
      <c r="C39" s="40">
        <v>18500</v>
      </c>
      <c r="D39" s="40">
        <f t="shared" ref="D39:D44" si="2">C39*12</f>
        <v>222000</v>
      </c>
      <c r="E39" s="41" t="s">
        <v>84</v>
      </c>
    </row>
    <row r="40" spans="1:5" ht="42" customHeight="1" thickBot="1" x14ac:dyDescent="0.4">
      <c r="A40" s="42" t="s">
        <v>53</v>
      </c>
      <c r="B40" s="39" t="s">
        <v>52</v>
      </c>
      <c r="C40" s="40">
        <v>25000</v>
      </c>
      <c r="D40" s="40">
        <f>C40*12</f>
        <v>300000</v>
      </c>
      <c r="E40" s="41" t="s">
        <v>89</v>
      </c>
    </row>
    <row r="41" spans="1:5" ht="199.5" customHeight="1" thickBot="1" x14ac:dyDescent="0.4">
      <c r="A41" s="35" t="s">
        <v>55</v>
      </c>
      <c r="B41" s="36" t="s">
        <v>54</v>
      </c>
      <c r="C41" s="37">
        <v>75490.67</v>
      </c>
      <c r="D41" s="37">
        <v>905888</v>
      </c>
      <c r="E41" s="34" t="s">
        <v>128</v>
      </c>
    </row>
    <row r="42" spans="1:5" ht="16" thickBot="1" x14ac:dyDescent="0.4">
      <c r="A42" s="42" t="s">
        <v>57</v>
      </c>
      <c r="B42" s="39" t="s">
        <v>56</v>
      </c>
      <c r="C42" s="40">
        <v>18750</v>
      </c>
      <c r="D42" s="40">
        <f t="shared" si="2"/>
        <v>225000</v>
      </c>
      <c r="E42" s="41" t="s">
        <v>85</v>
      </c>
    </row>
    <row r="43" spans="1:5" ht="16" thickBot="1" x14ac:dyDescent="0.4">
      <c r="A43" s="42" t="s">
        <v>59</v>
      </c>
      <c r="B43" s="39" t="s">
        <v>58</v>
      </c>
      <c r="C43" s="40">
        <v>7000</v>
      </c>
      <c r="D43" s="40">
        <f t="shared" si="2"/>
        <v>84000</v>
      </c>
      <c r="E43" s="41" t="s">
        <v>82</v>
      </c>
    </row>
    <row r="44" spans="1:5" ht="16" thickBot="1" x14ac:dyDescent="0.4">
      <c r="A44" s="42" t="s">
        <v>61</v>
      </c>
      <c r="B44" s="39" t="s">
        <v>60</v>
      </c>
      <c r="C44" s="40">
        <v>25000</v>
      </c>
      <c r="D44" s="40">
        <f t="shared" si="2"/>
        <v>300000</v>
      </c>
      <c r="E44" s="41"/>
    </row>
    <row r="45" spans="1:5" ht="16" thickBot="1" x14ac:dyDescent="0.4">
      <c r="A45" s="42" t="s">
        <v>124</v>
      </c>
      <c r="B45" s="39" t="s">
        <v>62</v>
      </c>
      <c r="C45" s="40">
        <f>C46</f>
        <v>70320</v>
      </c>
      <c r="D45" s="40">
        <f>D46</f>
        <v>843840</v>
      </c>
      <c r="E45" s="41"/>
    </row>
    <row r="46" spans="1:5" ht="16" thickBot="1" x14ac:dyDescent="0.4">
      <c r="A46" s="14" t="s">
        <v>125</v>
      </c>
      <c r="B46" s="26" t="s">
        <v>63</v>
      </c>
      <c r="C46" s="22">
        <v>70320</v>
      </c>
      <c r="D46" s="22">
        <f>C46*12</f>
        <v>843840</v>
      </c>
      <c r="E46" s="7" t="s">
        <v>86</v>
      </c>
    </row>
    <row r="47" spans="1:5" ht="16" thickBot="1" x14ac:dyDescent="0.4">
      <c r="A47" s="14"/>
      <c r="B47" s="29" t="s">
        <v>4</v>
      </c>
      <c r="C47" s="8">
        <f>C10+C16+C25+C26+C29+C35+C36+C39+C40+C41+C42+C43+C44+C45</f>
        <v>635130.02</v>
      </c>
      <c r="D47" s="8">
        <f>D10+D16+D21+D25+D26+D29+D35+D36+D39+D40+D41+D42+D43+D44+D45</f>
        <v>8438400</v>
      </c>
      <c r="E47" s="7"/>
    </row>
    <row r="48" spans="1:5" x14ac:dyDescent="0.35">
      <c r="A48" s="15"/>
      <c r="B48" s="15"/>
      <c r="C48" s="15"/>
      <c r="D48" s="15"/>
      <c r="E48" s="15"/>
    </row>
    <row r="49" spans="1:5" x14ac:dyDescent="0.35">
      <c r="A49" s="15"/>
      <c r="B49" s="15"/>
      <c r="C49" s="15"/>
      <c r="D49" s="15"/>
      <c r="E49" s="15"/>
    </row>
    <row r="50" spans="1:5" x14ac:dyDescent="0.35">
      <c r="A50" s="15"/>
      <c r="B50" s="15"/>
      <c r="C50" s="15"/>
      <c r="D50" s="15"/>
      <c r="E50" s="15"/>
    </row>
    <row r="51" spans="1:5" x14ac:dyDescent="0.35">
      <c r="A51" s="15"/>
      <c r="B51" s="15"/>
      <c r="C51" s="15"/>
      <c r="D51" s="15"/>
      <c r="E51" s="15"/>
    </row>
    <row r="52" spans="1:5" x14ac:dyDescent="0.35">
      <c r="A52" s="15"/>
      <c r="B52" s="15"/>
      <c r="C52" s="15"/>
      <c r="D52" s="15"/>
      <c r="E52" s="15"/>
    </row>
    <row r="53" spans="1:5" x14ac:dyDescent="0.35">
      <c r="A53" s="15"/>
      <c r="B53" s="15"/>
      <c r="C53" s="15"/>
      <c r="D53" s="15"/>
      <c r="E53" s="15"/>
    </row>
    <row r="54" spans="1:5" x14ac:dyDescent="0.35">
      <c r="A54" s="15"/>
      <c r="B54" s="15"/>
      <c r="C54" s="15"/>
      <c r="D54" s="15"/>
      <c r="E54" s="15"/>
    </row>
    <row r="55" spans="1:5" x14ac:dyDescent="0.35">
      <c r="A55" s="15"/>
      <c r="B55" s="15"/>
      <c r="C55" s="15"/>
      <c r="D55" s="15"/>
      <c r="E55" s="15"/>
    </row>
    <row r="56" spans="1:5" x14ac:dyDescent="0.35">
      <c r="A56" s="15"/>
      <c r="B56" s="15"/>
      <c r="C56" s="15"/>
      <c r="D56" s="15"/>
      <c r="E56" s="15"/>
    </row>
    <row r="57" spans="1:5" x14ac:dyDescent="0.35">
      <c r="A57" s="15"/>
      <c r="B57" s="15"/>
      <c r="C57" s="15"/>
      <c r="D57" s="15"/>
      <c r="E57" s="15"/>
    </row>
    <row r="58" spans="1:5" x14ac:dyDescent="0.35">
      <c r="A58" s="15"/>
      <c r="B58" s="15"/>
      <c r="C58" s="15"/>
      <c r="D58" s="15"/>
      <c r="E58" s="15"/>
    </row>
    <row r="59" spans="1:5" x14ac:dyDescent="0.35">
      <c r="A59" s="15"/>
      <c r="B59" s="15"/>
      <c r="C59" s="15"/>
      <c r="D59" s="15"/>
      <c r="E59" s="15"/>
    </row>
    <row r="60" spans="1:5" x14ac:dyDescent="0.35">
      <c r="A60" s="15"/>
      <c r="B60" s="15"/>
      <c r="C60" s="15"/>
      <c r="D60" s="15"/>
      <c r="E60" s="15"/>
    </row>
    <row r="61" spans="1:5" x14ac:dyDescent="0.35">
      <c r="A61" s="15"/>
      <c r="B61" s="15"/>
      <c r="C61" s="15"/>
      <c r="D61" s="15"/>
      <c r="E61" s="15"/>
    </row>
    <row r="62" spans="1:5" x14ac:dyDescent="0.35">
      <c r="A62" s="15"/>
      <c r="B62" s="15"/>
      <c r="C62" s="15"/>
      <c r="D62" s="15"/>
      <c r="E62" s="15"/>
    </row>
    <row r="63" spans="1:5" x14ac:dyDescent="0.35">
      <c r="A63" s="15"/>
      <c r="B63" s="15"/>
      <c r="C63" s="15"/>
      <c r="D63" s="15"/>
      <c r="E63" s="15"/>
    </row>
    <row r="64" spans="1:5" x14ac:dyDescent="0.35">
      <c r="A64" s="15"/>
      <c r="B64" s="15"/>
      <c r="C64" s="15"/>
      <c r="D64" s="15"/>
      <c r="E64" s="15"/>
    </row>
    <row r="65" spans="1:5" x14ac:dyDescent="0.35">
      <c r="A65" s="15"/>
      <c r="B65" s="15"/>
      <c r="C65" s="15"/>
      <c r="D65" s="15"/>
      <c r="E65" s="15"/>
    </row>
    <row r="66" spans="1:5" x14ac:dyDescent="0.35">
      <c r="A66" s="15"/>
      <c r="B66" s="15"/>
      <c r="C66" s="15"/>
      <c r="D66" s="15"/>
      <c r="E66" s="15"/>
    </row>
    <row r="67" spans="1:5" x14ac:dyDescent="0.35">
      <c r="A67" s="15"/>
      <c r="B67" s="15"/>
      <c r="C67" s="15"/>
      <c r="D67" s="15"/>
      <c r="E67" s="15"/>
    </row>
    <row r="68" spans="1:5" x14ac:dyDescent="0.35">
      <c r="A68" s="15"/>
      <c r="B68" s="15"/>
      <c r="C68" s="15"/>
      <c r="D68" s="15"/>
      <c r="E68" s="15"/>
    </row>
  </sheetData>
  <mergeCells count="2">
    <mergeCell ref="C1:E1"/>
    <mergeCell ref="A2:E2"/>
  </mergeCells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topLeftCell="A4" workbookViewId="0">
      <selection activeCell="B22" sqref="B22"/>
    </sheetView>
  </sheetViews>
  <sheetFormatPr defaultRowHeight="14.5" x14ac:dyDescent="0.35"/>
  <cols>
    <col min="1" max="1" width="20.54296875" customWidth="1"/>
    <col min="2" max="2" width="26.26953125" customWidth="1"/>
    <col min="3" max="3" width="26.7265625" customWidth="1"/>
    <col min="4" max="4" width="29.453125" customWidth="1"/>
  </cols>
  <sheetData>
    <row r="1" spans="1:4" ht="57" customHeight="1" thickBot="1" x14ac:dyDescent="0.4">
      <c r="A1" s="57" t="s">
        <v>91</v>
      </c>
      <c r="B1" s="57"/>
      <c r="C1" s="57"/>
      <c r="D1" s="57"/>
    </row>
    <row r="2" spans="1:4" ht="33.75" customHeight="1" thickBot="1" x14ac:dyDescent="0.4">
      <c r="A2" s="1" t="s">
        <v>0</v>
      </c>
      <c r="B2" s="60" t="s">
        <v>92</v>
      </c>
      <c r="C2" s="54"/>
      <c r="D2" s="10" t="s">
        <v>70</v>
      </c>
    </row>
    <row r="3" spans="1:4" ht="33.75" customHeight="1" thickBot="1" x14ac:dyDescent="0.4">
      <c r="A3" s="2" t="s">
        <v>1</v>
      </c>
      <c r="B3" s="58">
        <v>845428</v>
      </c>
      <c r="C3" s="61"/>
      <c r="D3" s="12"/>
    </row>
    <row r="4" spans="1:4" ht="34.5" customHeight="1" thickBot="1" x14ac:dyDescent="0.4">
      <c r="A4" s="1" t="s">
        <v>2</v>
      </c>
      <c r="B4" s="60" t="s">
        <v>99</v>
      </c>
      <c r="C4" s="54"/>
      <c r="D4" s="10"/>
    </row>
    <row r="5" spans="1:4" ht="65.25" customHeight="1" thickBot="1" x14ac:dyDescent="0.4">
      <c r="A5" s="2" t="s">
        <v>3</v>
      </c>
      <c r="B5" s="62">
        <v>2387701.7599999998</v>
      </c>
      <c r="C5" s="59"/>
      <c r="D5" s="30" t="s">
        <v>109</v>
      </c>
    </row>
    <row r="6" spans="1:4" ht="54" customHeight="1" thickBot="1" x14ac:dyDescent="0.4">
      <c r="A6" s="2" t="s">
        <v>108</v>
      </c>
      <c r="B6" s="58">
        <v>843840</v>
      </c>
      <c r="C6" s="61"/>
      <c r="D6" s="11" t="s">
        <v>104</v>
      </c>
    </row>
    <row r="7" spans="1:4" ht="31.5" customHeight="1" thickBot="1" x14ac:dyDescent="0.4">
      <c r="A7" s="2" t="s">
        <v>93</v>
      </c>
      <c r="B7" s="58">
        <f>SUM(B3:B6)</f>
        <v>4076969.76</v>
      </c>
      <c r="C7" s="59"/>
      <c r="D7" s="11"/>
    </row>
    <row r="8" spans="1:4" ht="15" thickBot="1" x14ac:dyDescent="0.4"/>
    <row r="9" spans="1:4" ht="30.5" thickBot="1" x14ac:dyDescent="0.4">
      <c r="A9" s="3" t="s">
        <v>96</v>
      </c>
      <c r="B9" s="53" t="s">
        <v>98</v>
      </c>
      <c r="C9" s="54"/>
      <c r="D9" s="6" t="s">
        <v>94</v>
      </c>
    </row>
    <row r="10" spans="1:4" ht="16" thickBot="1" x14ac:dyDescent="0.4">
      <c r="A10" s="4" t="s">
        <v>7</v>
      </c>
      <c r="B10" s="55" t="s">
        <v>101</v>
      </c>
      <c r="C10" s="56"/>
      <c r="D10" s="7">
        <v>300000</v>
      </c>
    </row>
    <row r="11" spans="1:4" ht="16" thickBot="1" x14ac:dyDescent="0.4">
      <c r="A11" s="13" t="s">
        <v>9</v>
      </c>
      <c r="B11" s="50" t="s">
        <v>95</v>
      </c>
      <c r="C11" s="51"/>
      <c r="D11" s="7">
        <v>1500000</v>
      </c>
    </row>
    <row r="12" spans="1:4" ht="16" thickBot="1" x14ac:dyDescent="0.4">
      <c r="A12" s="13" t="s">
        <v>29</v>
      </c>
      <c r="B12" s="50" t="s">
        <v>96</v>
      </c>
      <c r="C12" s="51"/>
      <c r="D12" s="7">
        <v>300000</v>
      </c>
    </row>
    <row r="13" spans="1:4" ht="39" customHeight="1" thickBot="1" x14ac:dyDescent="0.4">
      <c r="A13" s="13" t="s">
        <v>31</v>
      </c>
      <c r="B13" s="50" t="s">
        <v>127</v>
      </c>
      <c r="C13" s="51"/>
      <c r="D13" s="7">
        <v>600000</v>
      </c>
    </row>
    <row r="14" spans="1:4" ht="16" thickBot="1" x14ac:dyDescent="0.4">
      <c r="A14" s="13" t="s">
        <v>34</v>
      </c>
      <c r="B14" s="50" t="s">
        <v>97</v>
      </c>
      <c r="C14" s="51"/>
      <c r="D14" s="7">
        <v>500000</v>
      </c>
    </row>
    <row r="15" spans="1:4" ht="16" thickBot="1" x14ac:dyDescent="0.4">
      <c r="A15" s="13" t="s">
        <v>43</v>
      </c>
      <c r="B15" s="50" t="s">
        <v>103</v>
      </c>
      <c r="C15" s="51"/>
      <c r="D15" s="7">
        <v>500000</v>
      </c>
    </row>
    <row r="16" spans="1:4" ht="16" thickBot="1" x14ac:dyDescent="0.4">
      <c r="A16" s="13" t="s">
        <v>45</v>
      </c>
      <c r="B16" s="50" t="s">
        <v>102</v>
      </c>
      <c r="C16" s="51"/>
      <c r="D16" s="7">
        <v>376969.76</v>
      </c>
    </row>
    <row r="17" spans="1:4" ht="16" thickBot="1" x14ac:dyDescent="0.4">
      <c r="A17" s="14"/>
      <c r="B17" s="52"/>
      <c r="C17" s="51"/>
      <c r="D17" s="7"/>
    </row>
    <row r="18" spans="1:4" ht="16" thickBot="1" x14ac:dyDescent="0.4">
      <c r="A18" s="14"/>
      <c r="B18" s="52" t="s">
        <v>93</v>
      </c>
      <c r="C18" s="51"/>
      <c r="D18" s="7">
        <f>SUM(D10:D17)</f>
        <v>4076969.76</v>
      </c>
    </row>
  </sheetData>
  <mergeCells count="17">
    <mergeCell ref="A1:D1"/>
    <mergeCell ref="B7:C7"/>
    <mergeCell ref="B2:C2"/>
    <mergeCell ref="B3:C3"/>
    <mergeCell ref="B4:C4"/>
    <mergeCell ref="B6:C6"/>
    <mergeCell ref="B5:C5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B14:C14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Смета членские взносы</vt:lpstr>
      <vt:lpstr>Фонд развития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Игорь</cp:lastModifiedBy>
  <cp:lastPrinted>2018-02-24T07:46:37Z</cp:lastPrinted>
  <dcterms:created xsi:type="dcterms:W3CDTF">2017-07-06T15:55:06Z</dcterms:created>
  <dcterms:modified xsi:type="dcterms:W3CDTF">2018-04-19T18:20:44Z</dcterms:modified>
</cp:coreProperties>
</file>